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5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<sst xmlns="http://schemas.openxmlformats.org/spreadsheetml/2006/main" count="692" uniqueCount="284">
  <si>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</si>
  <si>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</si>
  <si>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</si>
  <si>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</si>
  <si>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</si>
  <si>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</si>
  <si>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</si>
  <si>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</si>
  <si>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</si>
  <si>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</si>
  <si>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</si>
  <si>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</si>
  <si>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</si>
  <si>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</si>
  <si>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</si>
  <si>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</si>
  <si>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</si>
  <si>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</si>
  <si>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</si>
  <si>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</si>
  <si>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</si>
  <si>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</si>
  <si>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</si>
  <si>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</si>
  <si>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</si>
  <si>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</si>
  <si>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</si>
  <si>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</si>
  <si>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</si>
  <si>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</si>
  <si>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</si>
  <si>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</si>
  <si>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</si>
  <si>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</si>
  <si>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</si>
  <si>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</si>
  <si>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</si>
  <si>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</si>
  <si>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</si>
  <si>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</si>
  <si>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</si>
  <si>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</si>
  <si>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</si>
  <si>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</si>
  <si>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</si>
  <si>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</si>
  <si>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</si>
  <si>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</si>
  <si>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</si>
  <si>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</si>
  <si>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</si>
  <si>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</si>
  <si>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</si>
  <si>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</si>
  <si>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</si>
  <si>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</si>
  <si>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</si>
  <si>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</si>
  <si>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</si>
  <si>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</si>
  <si>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</si>
  <si>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</si>
  <si>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</si>
  <si>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</si>
  <si>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</si>
  <si>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</si>
  <si>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</si>
  <si>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</si>
  <si>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</si>
  <si>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</si>
  <si>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</si>
  <si>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</si>
  <si>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</si>
  <si>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</si>
  <si>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</si>
  <si>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</si>
  <si>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</si>
  <si>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</si>
  <si>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</si>
  <si>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</si>
  <si>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</si>
  <si>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</si>
  <si>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</si>
  <si>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</si>
  <si>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</si>
  <si>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</si>
  <si>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</si>
  <si>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</si>
  <si>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</si>
  <si>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</si>
  <si>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</si>
  <si>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</si>
  <si>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</si>
  <si>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</si>
  <si>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</si>
  <si>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</si>
  <si>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</si>
  <si>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</si>
  <si>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</si>
  <si>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</si>
  <si>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</si>
  <si>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</si>
  <si>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</si>
  <si>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</si>
  <si>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</si>
  <si>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</si>
  <si>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</si>
  <si>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</si>
  <si>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</si>
  <si>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</si>
  <si>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</si>
  <si>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</si>
  <si>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</si>
  <si>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</si>
  <si>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</si>
  <si>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</si>
  <si>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</si>
  <si>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</si>
  <si>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</si>
  <si>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</si>
  <si>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</si>
  <si>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</si>
  <si>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</si>
  <si>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</si>
  <si>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</si>
  <si>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</si>
  <si>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</si>
  <si>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</si>
  <si>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</si>
  <si>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</si>
  <si>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</si>
  <si>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</si>
  <si>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</si>
  <si>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</si>
  <si>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</si>
  <si>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</si>
  <si>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</si>
  <si>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</si>
  <si>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</si>
  <si>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</si>
  <si>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</si>
  <si>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</si>
  <si>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</si>
  <si>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</si>
  <si>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</si>
  <si>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</si>
  <si>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</si>
  <si>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</si>
  <si>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</si>
  <si>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</si>
  <si>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</si>
  <si>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</si>
  <si>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</si>
  <si>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</si>
  <si>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</si>
  <si>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</si>
  <si>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</si>
  <si>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</si>
  <si>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</si>
  <si>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</si>
  <si>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</si>
  <si>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</si>
  <si>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</si>
  <si>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</si>
  <si>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</si>
  <si>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</si>
  <si>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</si>
  <si>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</si>
  <si>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</si>
  <si>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</si>
  <si>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</si>
  <si>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</si>
  <si>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</si>
  <si>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</si>
  <si>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</si>
  <si>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</si>
  <si>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</si>
  <si>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</si>
  <si>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</si>
  <si>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</si>
  <si>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</si>
  <si>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</si>
  <si>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</si>
  <si>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</si>
  <si>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</si>
  <si>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</si>
  <si>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</si>
  <si>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</si>
  <si>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</si>
  <si>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</si>
  <si>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</si>
  <si>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</si>
  <si>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</si>
  <si>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</si>
  <si>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</si>
  <si>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</si>
  <si>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</si>
  <si>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</si>
  <si>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</si>
  <si>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</si>
  <si>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</si>
  <si>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</si>
  <si>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</si>
  <si>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</si>
  <si>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</si>
  <si>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</si>
  <si>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</si>
  <si>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</si>
  <si>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</si>
  <si>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</si>
  <si>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</si>
  <si>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</si>
  <si>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</si>
  <si>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</si>
  <si>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</si>
  <si>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</si>
  <si>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</si>
  <si>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</si>
  <si>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</si>
  <si>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</si>
  <si>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</si>
  <si>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</si>
  <si>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</si>
  <si>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</si>
  <si>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</si>
  <si>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</si>
  <si>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</si>
  <si>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</si>
  <si>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</si>
  <si>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</si>
  <si>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</si>
  <si>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</si>
  <si>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</si>
  <si>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</si>
  <si>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</si>
  <si>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</si>
  <si>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</si>
  <si>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</si>
  <si>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</si>
  <si>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</si>
  <si>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</si>
  <si>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</si>
  <si>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</si>
  <si>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</si>
  <si>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</si>
  <si>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</si>
  <si>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</si>
  <si>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</si>
  <si>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</si>
  <si>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</si>
  <si>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</si>
  <si>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</si>
  <si>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</si>
  <si>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</si>
  <si>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ปีงบประมาณ 2557</t>
  </si>
  <si>
    <t>รายจ่ายผลัดส่งใบสำคัญ</t>
  </si>
  <si>
    <t>เงินอุดหนุนเฉพาะกิจ เบี้ยยังชีพผู้สูงอายุ ปี 56</t>
  </si>
  <si>
    <t>เงินอุดหนุนเฉพาะกิจ เบี้ยยังชีพผู้พิการ ปี 56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</si>
  <si>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</si>
  <si>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</si>
  <si>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</si>
  <si>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r>
      <t xml:space="preserve">ค่าจ้างชั่วคราว </t>
    </r>
    <r>
      <rPr>
        <sz val="11"/>
        <color indexed="10"/>
        <rFont val="TH SarabunPSK"/>
        <family val="2"/>
      </rPr>
      <t>(จ่ายจากเงินอุดหนุน ฉก)</t>
    </r>
  </si>
  <si>
    <t>เงินอุดหนุนค่าใช้จ่ายศูนย์รวมข้อมูลข่าวสารฯ</t>
  </si>
  <si>
    <t xml:space="preserve">ค่าจ้างชั่วคราว  </t>
  </si>
  <si>
    <t xml:space="preserve"> วันที่  31 ธันวาคม  2556</t>
  </si>
  <si>
    <t xml:space="preserve"> วันที่  31 ธันวาคม   2556</t>
  </si>
  <si>
    <t>ณ วันที่  31 ธันวาคม  2556</t>
  </si>
  <si>
    <t xml:space="preserve">  ณ วันที่  31 ธันวาคม  2556</t>
  </si>
  <si>
    <t>ค่าจ้างประกอบอาหารกลางวัน ศพด.</t>
  </si>
  <si>
    <t>วันที่   31 ธันวาคม  2556</t>
  </si>
  <si>
    <t>ธนาคาร กรุงไทย จำกัด  สาขาหัวหิน</t>
  </si>
  <si>
    <t>เลขที่บัญชี  722-1-45839-1</t>
  </si>
  <si>
    <t>ยอดคงเหลือตามรายงานธนาคาร ณ วันที่  31  ตุลาคม    พ.ศ. 2556</t>
  </si>
  <si>
    <t>หัก</t>
  </si>
  <si>
    <t>ยอดคงเหลือตามรายงานธนาคาร ณ วันที่  31 ธันวาคม  พ.ศ. 2556</t>
  </si>
  <si>
    <t>ยอดคงเหลือตามบัญชี ณ วันที่ 31 ธันวาคม  พ.ศ.2556</t>
  </si>
  <si>
    <t>วันที่  31 ธันวาคม  พ.ศ.2556</t>
  </si>
  <si>
    <t>วันที่   31 ธันวาคม   พ.ศ.2556</t>
  </si>
  <si>
    <t>ยอดคงเหลือตามบัญชี ณ วันที่  31  ธันวาคม  พ.ศ.2556</t>
  </si>
  <si>
    <t>วันที่   31 ธันวาคม  พ.ศ.2556</t>
  </si>
  <si>
    <t>วันที่   31  ธันวาคม   พ.ศ.2556</t>
  </si>
  <si>
    <t>.-</t>
  </si>
  <si>
    <t>ตั้งแต่วันที่  1  ตุลาคม พ.ศ. 2556  ถึงวันที่  31 ธันวาคม พ.ศ. 2556</t>
  </si>
  <si>
    <t>ตั้งแต่วันที่ 1 ตุลาคม 2556 ถึง วันที่ 31 ธันวาคม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</si>
</sst>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1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TH SarabunPSK"/>
      <family val="2"/>
    </font>
    <font>
      <sz val="11.5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TH SarabunPSK"/>
      <family val="2"/>
    </font>
    <font>
      <sz val="11.5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7" fillId="0" borderId="0" xfId="37" applyFont="1" applyAlignment="1">
      <alignment/>
    </xf>
    <xf numFmtId="43" fontId="68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25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0" xfId="37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0" fontId="69" fillId="0" borderId="17" xfId="0" applyFont="1" applyBorder="1" applyAlignment="1">
      <alignment/>
    </xf>
    <xf numFmtId="43" fontId="69" fillId="0" borderId="17" xfId="37" applyFont="1" applyBorder="1" applyAlignment="1">
      <alignment/>
    </xf>
    <xf numFmtId="43" fontId="69" fillId="33" borderId="17" xfId="37" applyFont="1" applyFill="1" applyBorder="1" applyAlignment="1">
      <alignment/>
    </xf>
    <xf numFmtId="43" fontId="69" fillId="0" borderId="17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43" fontId="70" fillId="0" borderId="17" xfId="0" applyNumberFormat="1" applyFont="1" applyBorder="1" applyAlignment="1">
      <alignment/>
    </xf>
    <xf numFmtId="43" fontId="69" fillId="33" borderId="17" xfId="0" applyNumberFormat="1" applyFont="1" applyFill="1" applyBorder="1" applyAlignment="1">
      <alignment/>
    </xf>
    <xf numFmtId="43" fontId="69" fillId="0" borderId="17" xfId="37" applyFont="1" applyBorder="1" applyAlignment="1">
      <alignment horizontal="right"/>
    </xf>
    <xf numFmtId="43" fontId="70" fillId="0" borderId="0" xfId="37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37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7"/>
  <sheetViews>
    <sheetView zoomScale="150" zoomScaleNormal="150" zoomScalePageLayoutView="0" workbookViewId="0" topLeftCell="A1">
      <selection activeCell="A34" sqref="A34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19" t="s">
        <v>158</v>
      </c>
      <c r="B1" s="219"/>
      <c r="C1" s="219"/>
      <c r="D1" s="219"/>
    </row>
    <row r="2" spans="1:4" s="1" customFormat="1" ht="20.25" customHeight="1">
      <c r="A2" s="219" t="s">
        <v>81</v>
      </c>
      <c r="B2" s="219"/>
      <c r="C2" s="219"/>
      <c r="D2" s="219"/>
    </row>
    <row r="3" spans="1:4" s="1" customFormat="1" ht="21">
      <c r="A3" s="219" t="s">
        <v>269</v>
      </c>
      <c r="B3" s="219"/>
      <c r="C3" s="219"/>
      <c r="D3" s="219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13663750.02</v>
      </c>
      <c r="C5" s="22"/>
      <c r="D5" s="22">
        <v>20393196.48</v>
      </c>
    </row>
    <row r="6" spans="1:4" s="1" customFormat="1" ht="21">
      <c r="A6" s="1" t="s">
        <v>163</v>
      </c>
      <c r="B6" s="22">
        <v>160087.84</v>
      </c>
      <c r="C6" s="22"/>
      <c r="D6" s="22">
        <v>765721.89</v>
      </c>
    </row>
    <row r="7" spans="1:4" s="1" customFormat="1" ht="21">
      <c r="A7" s="1" t="s">
        <v>164</v>
      </c>
      <c r="B7" s="22">
        <v>4428400</v>
      </c>
      <c r="C7" s="22"/>
      <c r="D7" s="22">
        <v>4428400</v>
      </c>
    </row>
    <row r="8" spans="1:4" s="1" customFormat="1" ht="21">
      <c r="A8" s="1" t="s">
        <v>86</v>
      </c>
      <c r="B8" s="22">
        <v>100474</v>
      </c>
      <c r="C8" s="22"/>
      <c r="D8" s="22">
        <v>107974</v>
      </c>
    </row>
    <row r="9" spans="1:4" s="1" customFormat="1" ht="21">
      <c r="A9" s="1" t="s">
        <v>165</v>
      </c>
      <c r="B9" s="22">
        <v>0</v>
      </c>
      <c r="C9" s="22"/>
      <c r="D9" s="22">
        <v>0</v>
      </c>
    </row>
    <row r="10" spans="1:4" s="1" customFormat="1" ht="21">
      <c r="A10" s="1" t="s">
        <v>139</v>
      </c>
      <c r="B10" s="22">
        <v>160.2</v>
      </c>
      <c r="C10" s="22"/>
      <c r="D10" s="22">
        <v>1704.35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18352872.06</v>
      </c>
      <c r="C18" s="58"/>
      <c r="D18" s="92">
        <f>SUM(D5:D17)</f>
        <v>25696996.720000003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2262668.21</v>
      </c>
      <c r="C20" s="22"/>
      <c r="D20" s="22">
        <v>5247004.79</v>
      </c>
    </row>
    <row r="21" spans="1:4" s="1" customFormat="1" ht="21">
      <c r="A21" s="1" t="s">
        <v>162</v>
      </c>
      <c r="B21" s="22">
        <v>105830.72</v>
      </c>
      <c r="C21" s="22"/>
      <c r="D21" s="22">
        <v>146789.2</v>
      </c>
    </row>
    <row r="22" spans="1:4" s="1" customFormat="1" ht="21">
      <c r="A22" s="1" t="s">
        <v>84</v>
      </c>
      <c r="B22" s="22">
        <v>4069000</v>
      </c>
      <c r="C22" s="22"/>
      <c r="D22" s="22">
        <v>4613525.5</v>
      </c>
    </row>
    <row r="23" spans="1:4" s="1" customFormat="1" ht="21">
      <c r="A23" s="1" t="s">
        <v>160</v>
      </c>
      <c r="B23" s="22">
        <v>0</v>
      </c>
      <c r="C23" s="22"/>
      <c r="D23" s="22">
        <v>0</v>
      </c>
    </row>
    <row r="24" spans="1:4" s="1" customFormat="1" ht="21">
      <c r="A24" s="1" t="s">
        <v>161</v>
      </c>
      <c r="B24" s="22">
        <v>797720</v>
      </c>
      <c r="C24" s="22"/>
      <c r="D24" s="22">
        <v>4306260</v>
      </c>
    </row>
    <row r="25" spans="1:4" s="1" customFormat="1" ht="21">
      <c r="A25" s="1" t="s">
        <v>118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199662</v>
      </c>
      <c r="C26" s="22"/>
      <c r="D26" s="22">
        <v>925134.42</v>
      </c>
    </row>
    <row r="27" spans="1:4" s="1" customFormat="1" ht="21">
      <c r="A27" s="1" t="s">
        <v>5</v>
      </c>
      <c r="B27" s="22">
        <v>317701</v>
      </c>
      <c r="C27" s="22"/>
      <c r="D27" s="22">
        <v>422887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7752581.93</v>
      </c>
      <c r="C31" s="58"/>
      <c r="D31" s="92">
        <f>SUM(D20:D30)</f>
        <v>15718160.91</v>
      </c>
    </row>
    <row r="32" spans="1:4" s="1" customFormat="1" ht="21.75" thickTop="1">
      <c r="A32" s="52" t="s">
        <v>85</v>
      </c>
      <c r="B32" s="58">
        <f>B18-B31</f>
        <v>10600290.129999999</v>
      </c>
      <c r="C32" s="58"/>
      <c r="D32" s="58">
        <f>D18-D31</f>
        <v>9978835.810000002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20" t="s">
        <v>239</v>
      </c>
      <c r="B35" s="220"/>
      <c r="C35" s="220"/>
      <c r="D35" s="220"/>
      <c r="E35" s="48"/>
      <c r="F35" s="48"/>
    </row>
    <row r="36" spans="1:6" s="1" customFormat="1" ht="21">
      <c r="A36" s="220" t="s">
        <v>238</v>
      </c>
      <c r="B36" s="220"/>
      <c r="C36" s="220"/>
      <c r="D36" s="220"/>
      <c r="E36" s="48"/>
      <c r="F36" s="48"/>
    </row>
    <row r="37" spans="1:6" s="3" customFormat="1" ht="23.25">
      <c r="A37" s="221" t="s">
        <v>129</v>
      </c>
      <c r="B37" s="221"/>
      <c r="C37" s="221"/>
      <c r="D37" s="221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tabSelected="1" zoomScale="160" zoomScaleNormal="160" zoomScalePageLayoutView="0" workbookViewId="0" topLeftCell="A1">
      <selection activeCell="M13" sqref="M13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71" t="s">
        <v>192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s="165" customFormat="1" ht="17.25">
      <c r="A2" s="271" t="s">
        <v>193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s="165" customFormat="1" ht="17.25">
      <c r="A3" s="272" t="s">
        <v>283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194</v>
      </c>
      <c r="E4" s="168" t="s">
        <v>195</v>
      </c>
      <c r="F4" s="167" t="s">
        <v>196</v>
      </c>
      <c r="G4" s="168" t="s">
        <v>197</v>
      </c>
      <c r="H4" s="167" t="s">
        <v>198</v>
      </c>
      <c r="I4" s="168" t="s">
        <v>199</v>
      </c>
      <c r="J4" s="167" t="s">
        <v>200</v>
      </c>
      <c r="K4" s="168" t="s">
        <v>201</v>
      </c>
      <c r="L4" s="167" t="s">
        <v>202</v>
      </c>
      <c r="M4" s="168" t="s">
        <v>203</v>
      </c>
      <c r="N4" s="168" t="s">
        <v>204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205</v>
      </c>
      <c r="F5" s="170"/>
      <c r="G5" s="171"/>
      <c r="H5" s="170" t="s">
        <v>206</v>
      </c>
      <c r="I5" s="171" t="s">
        <v>207</v>
      </c>
      <c r="J5" s="170" t="s">
        <v>208</v>
      </c>
      <c r="K5" s="171" t="s">
        <v>209</v>
      </c>
      <c r="L5" s="170" t="s">
        <v>210</v>
      </c>
      <c r="M5" s="171"/>
      <c r="N5" s="171" t="s">
        <v>211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212</v>
      </c>
      <c r="K6" s="170" t="s">
        <v>213</v>
      </c>
      <c r="L6" s="171" t="s">
        <v>214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215</v>
      </c>
      <c r="E7" s="171" t="s">
        <v>216</v>
      </c>
      <c r="F7" s="170" t="s">
        <v>217</v>
      </c>
      <c r="G7" s="171" t="s">
        <v>218</v>
      </c>
      <c r="H7" s="170" t="s">
        <v>219</v>
      </c>
      <c r="I7" s="171" t="s">
        <v>220</v>
      </c>
      <c r="J7" s="170" t="s">
        <v>221</v>
      </c>
      <c r="K7" s="171" t="s">
        <v>222</v>
      </c>
      <c r="L7" s="170" t="s">
        <v>223</v>
      </c>
      <c r="M7" s="171" t="s">
        <v>224</v>
      </c>
      <c r="N7" s="171" t="s">
        <v>225</v>
      </c>
      <c r="O7" s="171" t="s">
        <v>226</v>
      </c>
    </row>
    <row r="8" spans="1:15" s="165" customFormat="1" ht="17.25">
      <c r="A8" s="201" t="s">
        <v>41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</row>
    <row r="9" spans="1:16" s="165" customFormat="1" ht="17.25">
      <c r="A9" s="203" t="s">
        <v>42</v>
      </c>
      <c r="B9" s="202">
        <v>2482000</v>
      </c>
      <c r="C9" s="202">
        <v>164492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/>
      <c r="P9" s="184">
        <f>SUM(O9)</f>
        <v>0</v>
      </c>
    </row>
    <row r="10" spans="1:16" s="214" customFormat="1" ht="17.25">
      <c r="A10" s="209" t="s">
        <v>250</v>
      </c>
      <c r="B10" s="210">
        <v>0</v>
      </c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2"/>
      <c r="P10" s="213"/>
    </row>
    <row r="11" spans="1:16" s="165" customFormat="1" ht="17.25">
      <c r="A11" s="203" t="s">
        <v>143</v>
      </c>
      <c r="B11" s="202">
        <v>10759910</v>
      </c>
      <c r="C11" s="206">
        <v>2435561</v>
      </c>
      <c r="D11" s="202">
        <v>1797456</v>
      </c>
      <c r="E11" s="202"/>
      <c r="F11" s="202">
        <v>134490</v>
      </c>
      <c r="G11" s="202">
        <v>188430</v>
      </c>
      <c r="H11" s="202">
        <v>45000</v>
      </c>
      <c r="I11" s="202"/>
      <c r="J11" s="202"/>
      <c r="K11" s="202"/>
      <c r="L11" s="202">
        <v>221885</v>
      </c>
      <c r="M11" s="202">
        <v>48300</v>
      </c>
      <c r="N11" s="202"/>
      <c r="O11" s="207"/>
      <c r="P11" s="184">
        <f>SUM(D11:O11)</f>
        <v>2435561</v>
      </c>
    </row>
    <row r="12" spans="1:16" s="165" customFormat="1" ht="17.25">
      <c r="A12" s="203" t="s">
        <v>263</v>
      </c>
      <c r="B12" s="202">
        <v>5434170</v>
      </c>
      <c r="C12" s="206">
        <v>1151040</v>
      </c>
      <c r="D12" s="202">
        <v>336270</v>
      </c>
      <c r="E12" s="202"/>
      <c r="F12" s="202">
        <v>173100</v>
      </c>
      <c r="G12" s="202"/>
      <c r="H12" s="202">
        <v>27000</v>
      </c>
      <c r="I12" s="202">
        <v>505770</v>
      </c>
      <c r="J12" s="202"/>
      <c r="K12" s="202"/>
      <c r="L12" s="202">
        <v>54900</v>
      </c>
      <c r="M12" s="202">
        <v>54000</v>
      </c>
      <c r="N12" s="202"/>
      <c r="O12" s="207"/>
      <c r="P12" s="184">
        <f>SUM(D12:O12)</f>
        <v>1151040</v>
      </c>
    </row>
    <row r="13" spans="1:16" s="214" customFormat="1" ht="17.25">
      <c r="A13" s="209" t="s">
        <v>261</v>
      </c>
      <c r="B13" s="210">
        <v>0</v>
      </c>
      <c r="C13" s="21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6"/>
      <c r="P13" s="213"/>
    </row>
    <row r="14" spans="1:16" s="165" customFormat="1" ht="17.25">
      <c r="A14" s="203" t="s">
        <v>7</v>
      </c>
      <c r="B14" s="208">
        <v>3724490</v>
      </c>
      <c r="C14" s="208">
        <v>292506.25</v>
      </c>
      <c r="D14" s="202">
        <v>85280</v>
      </c>
      <c r="E14" s="202">
        <v>44400</v>
      </c>
      <c r="F14" s="202">
        <v>15837.75</v>
      </c>
      <c r="G14" s="202">
        <v>66607</v>
      </c>
      <c r="H14" s="202">
        <v>4800</v>
      </c>
      <c r="I14" s="202"/>
      <c r="J14" s="202"/>
      <c r="K14" s="202"/>
      <c r="L14" s="202">
        <v>68116.5</v>
      </c>
      <c r="M14" s="202">
        <v>7465</v>
      </c>
      <c r="N14" s="202"/>
      <c r="O14" s="207"/>
      <c r="P14" s="184">
        <f aca="true" t="shared" si="0" ref="P14:P24">SUM(D14:O14)</f>
        <v>292506.25</v>
      </c>
    </row>
    <row r="15" spans="1:16" s="165" customFormat="1" ht="17.25">
      <c r="A15" s="203" t="s">
        <v>8</v>
      </c>
      <c r="B15" s="208">
        <v>6095400</v>
      </c>
      <c r="C15" s="208">
        <v>870568.37</v>
      </c>
      <c r="D15" s="202">
        <v>594212.43</v>
      </c>
      <c r="E15" s="202">
        <v>73069</v>
      </c>
      <c r="F15" s="202">
        <v>85130</v>
      </c>
      <c r="G15" s="202">
        <v>24850.94</v>
      </c>
      <c r="H15" s="202"/>
      <c r="I15" s="202"/>
      <c r="J15" s="202">
        <v>61306</v>
      </c>
      <c r="K15" s="202">
        <v>5900</v>
      </c>
      <c r="L15" s="202">
        <v>24764</v>
      </c>
      <c r="M15" s="202">
        <v>1336</v>
      </c>
      <c r="N15" s="202"/>
      <c r="O15" s="207"/>
      <c r="P15" s="184">
        <f>SUM(D15:O15)</f>
        <v>870568.37</v>
      </c>
    </row>
    <row r="16" spans="1:16" s="214" customFormat="1" ht="17.25">
      <c r="A16" s="209" t="s">
        <v>251</v>
      </c>
      <c r="B16" s="217">
        <v>0</v>
      </c>
      <c r="C16" s="217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6"/>
      <c r="P16" s="213"/>
    </row>
    <row r="17" spans="1:16" s="165" customFormat="1" ht="17.25">
      <c r="A17" s="203" t="s">
        <v>9</v>
      </c>
      <c r="B17" s="208">
        <v>4491840</v>
      </c>
      <c r="C17" s="208">
        <v>222070</v>
      </c>
      <c r="D17" s="202">
        <v>37976</v>
      </c>
      <c r="E17" s="202"/>
      <c r="F17" s="202">
        <v>7801</v>
      </c>
      <c r="G17" s="202"/>
      <c r="H17" s="202">
        <v>17916</v>
      </c>
      <c r="I17" s="202">
        <v>138550</v>
      </c>
      <c r="J17" s="202"/>
      <c r="K17" s="202"/>
      <c r="L17" s="202">
        <v>18038</v>
      </c>
      <c r="M17" s="202">
        <v>1789</v>
      </c>
      <c r="N17" s="202"/>
      <c r="O17" s="207"/>
      <c r="P17" s="187">
        <f t="shared" si="0"/>
        <v>222070</v>
      </c>
    </row>
    <row r="18" spans="1:16" s="214" customFormat="1" ht="17.25">
      <c r="A18" s="209" t="s">
        <v>252</v>
      </c>
      <c r="B18" s="217">
        <v>0</v>
      </c>
      <c r="C18" s="217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6"/>
      <c r="P18" s="218"/>
    </row>
    <row r="19" spans="1:16" s="165" customFormat="1" ht="17.25">
      <c r="A19" s="203" t="s">
        <v>10</v>
      </c>
      <c r="B19" s="208">
        <v>510000</v>
      </c>
      <c r="C19" s="208">
        <v>95287.17</v>
      </c>
      <c r="D19" s="202">
        <v>95287.17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7"/>
      <c r="P19" s="184">
        <f t="shared" si="0"/>
        <v>95287.17</v>
      </c>
    </row>
    <row r="20" spans="1:16" s="165" customFormat="1" ht="17.25">
      <c r="A20" s="203" t="s">
        <v>227</v>
      </c>
      <c r="B20" s="208">
        <v>1886300</v>
      </c>
      <c r="C20" s="208">
        <v>15480</v>
      </c>
      <c r="D20" s="202">
        <v>15480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7"/>
      <c r="P20" s="187">
        <f t="shared" si="0"/>
        <v>15480</v>
      </c>
    </row>
    <row r="21" spans="1:16" s="214" customFormat="1" ht="17.25">
      <c r="A21" s="209" t="s">
        <v>253</v>
      </c>
      <c r="B21" s="217">
        <v>0</v>
      </c>
      <c r="C21" s="217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6"/>
      <c r="P21" s="218"/>
    </row>
    <row r="22" spans="1:16" s="165" customFormat="1" ht="17.25">
      <c r="A22" s="203" t="s">
        <v>228</v>
      </c>
      <c r="B22" s="208">
        <v>10173800</v>
      </c>
      <c r="C22" s="208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7"/>
      <c r="P22" s="187">
        <v>0</v>
      </c>
    </row>
    <row r="23" spans="1:16" s="165" customFormat="1" ht="17.25">
      <c r="A23" s="203" t="s">
        <v>11</v>
      </c>
      <c r="B23" s="208">
        <v>8503300</v>
      </c>
      <c r="C23" s="208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7"/>
      <c r="P23" s="187">
        <f t="shared" si="0"/>
        <v>0</v>
      </c>
    </row>
    <row r="24" spans="1:16" s="165" customFormat="1" ht="17.25">
      <c r="A24" s="174" t="s">
        <v>18</v>
      </c>
      <c r="B24" s="199">
        <f aca="true" t="shared" si="1" ref="B24:O24">SUM(B9:B23)</f>
        <v>54061210</v>
      </c>
      <c r="C24" s="200">
        <f t="shared" si="1"/>
        <v>5247004.79</v>
      </c>
      <c r="D24" s="177">
        <f t="shared" si="1"/>
        <v>2961961.6</v>
      </c>
      <c r="E24" s="177">
        <f t="shared" si="1"/>
        <v>117469</v>
      </c>
      <c r="F24" s="177">
        <f t="shared" si="1"/>
        <v>416358.75</v>
      </c>
      <c r="G24" s="177">
        <f t="shared" si="1"/>
        <v>279887.94</v>
      </c>
      <c r="H24" s="177">
        <f t="shared" si="1"/>
        <v>94716</v>
      </c>
      <c r="I24" s="177">
        <f t="shared" si="1"/>
        <v>644320</v>
      </c>
      <c r="J24" s="177">
        <f t="shared" si="1"/>
        <v>61306</v>
      </c>
      <c r="K24" s="177">
        <f t="shared" si="1"/>
        <v>5900</v>
      </c>
      <c r="L24" s="177">
        <f t="shared" si="1"/>
        <v>387703.5</v>
      </c>
      <c r="M24" s="177">
        <f t="shared" si="1"/>
        <v>112890</v>
      </c>
      <c r="N24" s="177">
        <f t="shared" si="1"/>
        <v>0</v>
      </c>
      <c r="O24" s="178">
        <f t="shared" si="1"/>
        <v>0</v>
      </c>
      <c r="P24" s="184">
        <f t="shared" si="0"/>
        <v>5082512.79</v>
      </c>
    </row>
    <row r="25" spans="1:15" s="165" customFormat="1" ht="17.25">
      <c r="A25" s="201" t="s">
        <v>32</v>
      </c>
      <c r="B25" s="202"/>
      <c r="C25" s="202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203" t="s">
        <v>33</v>
      </c>
      <c r="B26" s="202">
        <v>3280000</v>
      </c>
      <c r="C26" s="208">
        <v>8425.67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203" t="s">
        <v>151</v>
      </c>
      <c r="B27" s="202">
        <v>662000</v>
      </c>
      <c r="C27" s="208">
        <v>354619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203" t="s">
        <v>35</v>
      </c>
      <c r="B28" s="202">
        <v>550000</v>
      </c>
      <c r="C28" s="208">
        <v>309613.16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129</v>
      </c>
    </row>
    <row r="29" spans="1:15" s="165" customFormat="1" ht="17.25">
      <c r="A29" s="203" t="s">
        <v>37</v>
      </c>
      <c r="B29" s="208">
        <v>70000</v>
      </c>
      <c r="C29" s="208">
        <v>21800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203" t="s">
        <v>229</v>
      </c>
      <c r="B30" s="202">
        <v>38629210</v>
      </c>
      <c r="C30" s="208">
        <v>9344182.65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203" t="s">
        <v>230</v>
      </c>
      <c r="B31" s="202">
        <v>10870000</v>
      </c>
      <c r="C31" s="208">
        <v>10354556</v>
      </c>
      <c r="D31" s="175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  <row r="32" spans="1:15" s="165" customFormat="1" ht="17.25">
      <c r="A32" s="203" t="s">
        <v>231</v>
      </c>
      <c r="B32" s="202">
        <v>0</v>
      </c>
      <c r="C32" s="208">
        <v>0</v>
      </c>
      <c r="D32" s="175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20393196.48</v>
      </c>
      <c r="D33" s="18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</row>
    <row r="34" spans="1:15" s="165" customFormat="1" ht="18.75" thickBot="1" thickTop="1">
      <c r="A34" s="275" t="s">
        <v>232</v>
      </c>
      <c r="B34" s="276"/>
      <c r="C34" s="183">
        <f>C33-C24</f>
        <v>15146191.690000001</v>
      </c>
      <c r="D34" s="175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</row>
    <row r="35" spans="1:15" s="165" customFormat="1" ht="18" thickTop="1">
      <c r="A35" s="197"/>
      <c r="B35" s="197"/>
      <c r="C35" s="198"/>
      <c r="D35" s="175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s="165" customFormat="1" ht="17.25">
      <c r="A36" s="271" t="s">
        <v>192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s="165" customFormat="1" ht="17.25">
      <c r="A37" s="271" t="s">
        <v>193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s="165" customFormat="1" ht="17.25">
      <c r="A38" s="272" t="s">
        <v>283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194</v>
      </c>
      <c r="E39" s="168" t="s">
        <v>195</v>
      </c>
      <c r="F39" s="167" t="s">
        <v>196</v>
      </c>
      <c r="G39" s="168" t="s">
        <v>197</v>
      </c>
      <c r="H39" s="167" t="s">
        <v>198</v>
      </c>
      <c r="I39" s="168" t="s">
        <v>199</v>
      </c>
      <c r="J39" s="167" t="s">
        <v>200</v>
      </c>
      <c r="K39" s="168" t="s">
        <v>201</v>
      </c>
      <c r="L39" s="167" t="s">
        <v>202</v>
      </c>
      <c r="M39" s="168" t="s">
        <v>203</v>
      </c>
      <c r="N39" s="168" t="s">
        <v>204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205</v>
      </c>
      <c r="F40" s="170"/>
      <c r="G40" s="171"/>
      <c r="H40" s="170" t="s">
        <v>206</v>
      </c>
      <c r="I40" s="171" t="s">
        <v>207</v>
      </c>
      <c r="J40" s="170" t="s">
        <v>208</v>
      </c>
      <c r="K40" s="171" t="s">
        <v>209</v>
      </c>
      <c r="L40" s="170" t="s">
        <v>210</v>
      </c>
      <c r="M40" s="171"/>
      <c r="N40" s="171" t="s">
        <v>211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212</v>
      </c>
      <c r="K41" s="170" t="s">
        <v>213</v>
      </c>
      <c r="L41" s="171" t="s">
        <v>214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215</v>
      </c>
      <c r="E42" s="171" t="s">
        <v>216</v>
      </c>
      <c r="F42" s="170" t="s">
        <v>217</v>
      </c>
      <c r="G42" s="171" t="s">
        <v>218</v>
      </c>
      <c r="H42" s="170" t="s">
        <v>219</v>
      </c>
      <c r="I42" s="171" t="s">
        <v>220</v>
      </c>
      <c r="J42" s="170" t="s">
        <v>221</v>
      </c>
      <c r="K42" s="171" t="s">
        <v>222</v>
      </c>
      <c r="L42" s="170" t="s">
        <v>223</v>
      </c>
      <c r="M42" s="171" t="s">
        <v>224</v>
      </c>
      <c r="N42" s="171" t="s">
        <v>225</v>
      </c>
      <c r="O42" s="171" t="s">
        <v>226</v>
      </c>
    </row>
    <row r="43" spans="1:15" s="165" customFormat="1" ht="17.25">
      <c r="A43" s="201" t="s">
        <v>41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3"/>
    </row>
    <row r="44" spans="1:16" s="165" customFormat="1" ht="17.25">
      <c r="A44" s="203" t="s">
        <v>42</v>
      </c>
      <c r="B44" s="202">
        <v>2482000</v>
      </c>
      <c r="C44" s="202">
        <v>164492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/>
      <c r="P44" s="184">
        <f>SUM(O44)</f>
        <v>0</v>
      </c>
    </row>
    <row r="45" spans="1:16" s="214" customFormat="1" ht="17.25">
      <c r="A45" s="209" t="s">
        <v>250</v>
      </c>
      <c r="B45" s="210">
        <v>0</v>
      </c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13"/>
    </row>
    <row r="46" spans="1:16" s="165" customFormat="1" ht="17.25">
      <c r="A46" s="203" t="s">
        <v>110</v>
      </c>
      <c r="B46" s="202">
        <v>10759910</v>
      </c>
      <c r="C46" s="206">
        <v>944910</v>
      </c>
      <c r="D46" s="202">
        <v>944910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7"/>
      <c r="P46" s="184">
        <f>SUM(D46:O46)</f>
        <v>944910</v>
      </c>
    </row>
    <row r="47" spans="1:16" s="165" customFormat="1" ht="17.25">
      <c r="A47" s="203" t="s">
        <v>111</v>
      </c>
      <c r="B47" s="202">
        <v>5434170</v>
      </c>
      <c r="C47" s="206">
        <v>2641691</v>
      </c>
      <c r="D47" s="202">
        <v>1188816</v>
      </c>
      <c r="E47" s="202"/>
      <c r="F47" s="202">
        <v>307590</v>
      </c>
      <c r="G47" s="202">
        <v>188430</v>
      </c>
      <c r="H47" s="202">
        <v>72000</v>
      </c>
      <c r="I47" s="202">
        <v>505770</v>
      </c>
      <c r="J47" s="202"/>
      <c r="K47" s="202"/>
      <c r="L47" s="202">
        <v>276785</v>
      </c>
      <c r="M47" s="202">
        <v>102300</v>
      </c>
      <c r="N47" s="202"/>
      <c r="O47" s="207"/>
      <c r="P47" s="184">
        <f>SUM(D47:O47)</f>
        <v>2641691</v>
      </c>
    </row>
    <row r="48" spans="1:16" s="214" customFormat="1" ht="17.25">
      <c r="A48" s="209" t="s">
        <v>261</v>
      </c>
      <c r="B48" s="210">
        <v>0</v>
      </c>
      <c r="C48" s="215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6"/>
      <c r="P48" s="213"/>
    </row>
    <row r="49" spans="1:16" s="165" customFormat="1" ht="17.25">
      <c r="A49" s="203" t="s">
        <v>7</v>
      </c>
      <c r="B49" s="208">
        <v>3724490</v>
      </c>
      <c r="C49" s="208">
        <v>292506.25</v>
      </c>
      <c r="D49" s="202">
        <v>85280</v>
      </c>
      <c r="E49" s="202">
        <v>44400</v>
      </c>
      <c r="F49" s="202">
        <v>15837.75</v>
      </c>
      <c r="G49" s="202">
        <v>66607</v>
      </c>
      <c r="H49" s="202">
        <v>4800</v>
      </c>
      <c r="I49" s="202"/>
      <c r="J49" s="202"/>
      <c r="K49" s="202"/>
      <c r="L49" s="202">
        <v>68116.5</v>
      </c>
      <c r="M49" s="202">
        <v>7465</v>
      </c>
      <c r="N49" s="202"/>
      <c r="O49" s="207"/>
      <c r="P49" s="184">
        <f>SUM(D49:O49)</f>
        <v>292506.25</v>
      </c>
    </row>
    <row r="50" spans="1:16" s="165" customFormat="1" ht="17.25">
      <c r="A50" s="203" t="s">
        <v>8</v>
      </c>
      <c r="B50" s="208">
        <v>6095400</v>
      </c>
      <c r="C50" s="208">
        <v>870568.37</v>
      </c>
      <c r="D50" s="202">
        <v>594212.43</v>
      </c>
      <c r="E50" s="202">
        <v>73069</v>
      </c>
      <c r="F50" s="202">
        <v>85130</v>
      </c>
      <c r="G50" s="202">
        <v>24850.94</v>
      </c>
      <c r="H50" s="202"/>
      <c r="I50" s="202"/>
      <c r="J50" s="202">
        <v>61306</v>
      </c>
      <c r="K50" s="202">
        <v>5900</v>
      </c>
      <c r="L50" s="202">
        <v>24764</v>
      </c>
      <c r="M50" s="202">
        <v>1336</v>
      </c>
      <c r="N50" s="202"/>
      <c r="O50" s="207"/>
      <c r="P50" s="184">
        <f>SUM(D50:O50)</f>
        <v>870568.37</v>
      </c>
    </row>
    <row r="51" spans="1:16" s="214" customFormat="1" ht="17.25">
      <c r="A51" s="209" t="s">
        <v>251</v>
      </c>
      <c r="B51" s="217">
        <v>0</v>
      </c>
      <c r="C51" s="217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6"/>
      <c r="P51" s="213"/>
    </row>
    <row r="52" spans="1:16" s="165" customFormat="1" ht="17.25">
      <c r="A52" s="203" t="s">
        <v>9</v>
      </c>
      <c r="B52" s="208">
        <v>4491840</v>
      </c>
      <c r="C52" s="208">
        <v>222070</v>
      </c>
      <c r="D52" s="202">
        <v>37976</v>
      </c>
      <c r="E52" s="202"/>
      <c r="F52" s="202">
        <v>7801</v>
      </c>
      <c r="G52" s="202"/>
      <c r="H52" s="202">
        <v>17916</v>
      </c>
      <c r="I52" s="202">
        <v>138550</v>
      </c>
      <c r="J52" s="202"/>
      <c r="K52" s="202"/>
      <c r="L52" s="202">
        <v>18038</v>
      </c>
      <c r="M52" s="202">
        <v>1789</v>
      </c>
      <c r="N52" s="202"/>
      <c r="O52" s="207"/>
      <c r="P52" s="187">
        <f>SUM(D52:O52)</f>
        <v>222070</v>
      </c>
    </row>
    <row r="53" spans="1:16" s="214" customFormat="1" ht="17.25">
      <c r="A53" s="209" t="s">
        <v>252</v>
      </c>
      <c r="B53" s="217">
        <v>0</v>
      </c>
      <c r="C53" s="217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6"/>
      <c r="P53" s="218"/>
    </row>
    <row r="54" spans="1:16" s="165" customFormat="1" ht="17.25">
      <c r="A54" s="203" t="s">
        <v>10</v>
      </c>
      <c r="B54" s="208">
        <v>510000</v>
      </c>
      <c r="C54" s="208">
        <v>95287.17</v>
      </c>
      <c r="D54" s="202">
        <v>95287.17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7"/>
      <c r="P54" s="184">
        <f>SUM(D54:O54)</f>
        <v>95287.17</v>
      </c>
    </row>
    <row r="55" spans="1:16" s="165" customFormat="1" ht="17.25">
      <c r="A55" s="203" t="s">
        <v>227</v>
      </c>
      <c r="B55" s="208">
        <v>1886300</v>
      </c>
      <c r="C55" s="208">
        <v>15480</v>
      </c>
      <c r="D55" s="202">
        <v>15480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7"/>
      <c r="P55" s="187">
        <f>SUM(D55:O55)</f>
        <v>15480</v>
      </c>
    </row>
    <row r="56" spans="1:16" s="214" customFormat="1" ht="17.25">
      <c r="A56" s="209" t="s">
        <v>253</v>
      </c>
      <c r="B56" s="217">
        <v>0</v>
      </c>
      <c r="C56" s="217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6"/>
      <c r="P56" s="218"/>
    </row>
    <row r="57" spans="1:16" s="165" customFormat="1" ht="17.25">
      <c r="A57" s="203" t="s">
        <v>228</v>
      </c>
      <c r="B57" s="208">
        <v>10173800</v>
      </c>
      <c r="C57" s="208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7"/>
      <c r="P57" s="187">
        <v>0</v>
      </c>
    </row>
    <row r="58" spans="1:16" s="165" customFormat="1" ht="17.25">
      <c r="A58" s="203" t="s">
        <v>11</v>
      </c>
      <c r="B58" s="208">
        <v>8503300</v>
      </c>
      <c r="C58" s="208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7"/>
      <c r="P58" s="187">
        <f>SUM(D58:O58)</f>
        <v>0</v>
      </c>
    </row>
    <row r="59" spans="1:16" s="165" customFormat="1" ht="17.25">
      <c r="A59" s="174" t="s">
        <v>18</v>
      </c>
      <c r="B59" s="199">
        <f aca="true" t="shared" si="2" ref="B59:O59">SUM(B44:B58)</f>
        <v>54061210</v>
      </c>
      <c r="C59" s="200">
        <f t="shared" si="2"/>
        <v>5247004.79</v>
      </c>
      <c r="D59" s="177">
        <f t="shared" si="2"/>
        <v>2961961.6</v>
      </c>
      <c r="E59" s="177">
        <f t="shared" si="2"/>
        <v>117469</v>
      </c>
      <c r="F59" s="177">
        <f t="shared" si="2"/>
        <v>416358.75</v>
      </c>
      <c r="G59" s="177">
        <f t="shared" si="2"/>
        <v>279887.94</v>
      </c>
      <c r="H59" s="177">
        <f t="shared" si="2"/>
        <v>94716</v>
      </c>
      <c r="I59" s="177">
        <f t="shared" si="2"/>
        <v>644320</v>
      </c>
      <c r="J59" s="177">
        <f t="shared" si="2"/>
        <v>61306</v>
      </c>
      <c r="K59" s="177">
        <f t="shared" si="2"/>
        <v>5900</v>
      </c>
      <c r="L59" s="177">
        <f t="shared" si="2"/>
        <v>387703.5</v>
      </c>
      <c r="M59" s="177">
        <f t="shared" si="2"/>
        <v>112890</v>
      </c>
      <c r="N59" s="177">
        <f t="shared" si="2"/>
        <v>0</v>
      </c>
      <c r="O59" s="178">
        <f t="shared" si="2"/>
        <v>0</v>
      </c>
      <c r="P59" s="184">
        <f>SUM(D59:O59)</f>
        <v>5082512.79</v>
      </c>
    </row>
    <row r="60" spans="1:15" s="165" customFormat="1" ht="17.25">
      <c r="A60" s="201" t="s">
        <v>32</v>
      </c>
      <c r="B60" s="202"/>
      <c r="C60" s="202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203" t="s">
        <v>33</v>
      </c>
      <c r="B61" s="202">
        <v>3280000</v>
      </c>
      <c r="C61" s="208">
        <v>8425.67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203" t="s">
        <v>151</v>
      </c>
      <c r="B62" s="202">
        <v>662000</v>
      </c>
      <c r="C62" s="208">
        <v>354619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203" t="s">
        <v>35</v>
      </c>
      <c r="B63" s="202">
        <v>550000</v>
      </c>
      <c r="C63" s="208">
        <v>309613.16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129</v>
      </c>
    </row>
    <row r="64" spans="1:15" s="165" customFormat="1" ht="17.25">
      <c r="A64" s="203" t="s">
        <v>37</v>
      </c>
      <c r="B64" s="208">
        <v>70000</v>
      </c>
      <c r="C64" s="208">
        <v>21800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203" t="s">
        <v>229</v>
      </c>
      <c r="B65" s="202">
        <v>38629210</v>
      </c>
      <c r="C65" s="208">
        <v>9344182.65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203" t="s">
        <v>230</v>
      </c>
      <c r="B66" s="202">
        <v>10870000</v>
      </c>
      <c r="C66" s="208">
        <v>10354556</v>
      </c>
      <c r="D66" s="17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</row>
    <row r="67" spans="1:15" s="165" customFormat="1" ht="17.25">
      <c r="A67" s="203" t="s">
        <v>231</v>
      </c>
      <c r="B67" s="202">
        <v>0</v>
      </c>
      <c r="C67" s="208">
        <v>0</v>
      </c>
      <c r="D67" s="1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20393196.48</v>
      </c>
      <c r="D68" s="182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</row>
    <row r="69" spans="1:15" s="165" customFormat="1" ht="18.75" thickBot="1" thickTop="1">
      <c r="A69" s="275" t="s">
        <v>232</v>
      </c>
      <c r="B69" s="276"/>
      <c r="C69" s="183">
        <f>C68-C59</f>
        <v>15146191.690000001</v>
      </c>
      <c r="D69" s="175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0"/>
  <sheetViews>
    <sheetView zoomScale="186" zoomScaleNormal="186" zoomScalePageLayoutView="0" workbookViewId="0" topLeftCell="A31">
      <selection activeCell="A36" sqref="A36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22" t="s">
        <v>71</v>
      </c>
      <c r="B1" s="222"/>
      <c r="C1" s="222"/>
      <c r="D1" s="222"/>
    </row>
    <row r="2" spans="1:4" s="27" customFormat="1" ht="19.5">
      <c r="A2" s="222" t="s">
        <v>77</v>
      </c>
      <c r="B2" s="222"/>
      <c r="C2" s="222"/>
      <c r="D2" s="222"/>
    </row>
    <row r="3" spans="1:4" s="27" customFormat="1" ht="19.5">
      <c r="A3" s="222" t="s">
        <v>266</v>
      </c>
      <c r="B3" s="222"/>
      <c r="C3" s="222"/>
      <c r="D3" s="222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523.8</v>
      </c>
      <c r="D6" s="34"/>
    </row>
    <row r="7" spans="1:4" s="27" customFormat="1" ht="19.5">
      <c r="A7" s="32" t="s">
        <v>72</v>
      </c>
      <c r="B7" s="33" t="s">
        <v>20</v>
      </c>
      <c r="C7" s="34">
        <v>8427420.74</v>
      </c>
      <c r="D7" s="34"/>
    </row>
    <row r="8" spans="1:4" s="27" customFormat="1" ht="19.5">
      <c r="A8" s="32" t="s">
        <v>116</v>
      </c>
      <c r="B8" s="33" t="s">
        <v>21</v>
      </c>
      <c r="C8" s="34">
        <v>16956657.91</v>
      </c>
      <c r="D8" s="34"/>
    </row>
    <row r="9" spans="1:4" s="27" customFormat="1" ht="19.5">
      <c r="A9" s="32" t="s">
        <v>248</v>
      </c>
      <c r="B9" s="33" t="s">
        <v>20</v>
      </c>
      <c r="C9" s="34">
        <v>28432776.6</v>
      </c>
      <c r="D9" s="34"/>
    </row>
    <row r="10" spans="1:4" s="27" customFormat="1" ht="19.5">
      <c r="A10" s="32" t="s">
        <v>249</v>
      </c>
      <c r="B10" s="33" t="s">
        <v>20</v>
      </c>
      <c r="C10" s="34">
        <v>225689.2</v>
      </c>
      <c r="D10" s="34"/>
    </row>
    <row r="11" spans="1:4" s="27" customFormat="1" ht="19.5">
      <c r="A11" s="32" t="s">
        <v>246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140</v>
      </c>
      <c r="B12" s="33" t="s">
        <v>189</v>
      </c>
      <c r="C12" s="34">
        <v>60000</v>
      </c>
      <c r="D12" s="34"/>
    </row>
    <row r="13" spans="1:4" s="27" customFormat="1" ht="19.5">
      <c r="A13" s="32" t="s">
        <v>141</v>
      </c>
      <c r="B13" s="33" t="s">
        <v>190</v>
      </c>
      <c r="C13" s="34">
        <v>74113.86</v>
      </c>
      <c r="D13" s="34"/>
    </row>
    <row r="14" spans="1:4" s="27" customFormat="1" ht="19.5">
      <c r="A14" s="32" t="s">
        <v>5</v>
      </c>
      <c r="B14" s="33" t="s">
        <v>69</v>
      </c>
      <c r="C14" s="35">
        <v>320341</v>
      </c>
      <c r="D14" s="34"/>
    </row>
    <row r="15" spans="1:4" s="27" customFormat="1" ht="19.5">
      <c r="A15" s="32" t="s">
        <v>133</v>
      </c>
      <c r="B15" s="33">
        <v>704</v>
      </c>
      <c r="C15" s="35">
        <v>4306260</v>
      </c>
      <c r="D15" s="34"/>
    </row>
    <row r="16" spans="1:4" s="27" customFormat="1" ht="19.5">
      <c r="A16" s="32" t="s">
        <v>6</v>
      </c>
      <c r="B16" s="33">
        <v>510000</v>
      </c>
      <c r="C16" s="35">
        <v>164492</v>
      </c>
      <c r="D16" s="34"/>
    </row>
    <row r="17" spans="1:4" s="27" customFormat="1" ht="19.5">
      <c r="A17" s="32" t="s">
        <v>110</v>
      </c>
      <c r="B17" s="33">
        <v>521000</v>
      </c>
      <c r="C17" s="34">
        <v>944910</v>
      </c>
      <c r="D17" s="34"/>
    </row>
    <row r="18" spans="1:4" s="27" customFormat="1" ht="19.5">
      <c r="A18" s="32" t="s">
        <v>111</v>
      </c>
      <c r="B18" s="33">
        <v>522000</v>
      </c>
      <c r="C18" s="34">
        <v>2641691</v>
      </c>
      <c r="D18" s="34"/>
    </row>
    <row r="19" spans="1:4" s="27" customFormat="1" ht="19.5">
      <c r="A19" s="32" t="s">
        <v>7</v>
      </c>
      <c r="B19" s="33">
        <v>531000</v>
      </c>
      <c r="C19" s="34">
        <v>292506.25</v>
      </c>
      <c r="D19" s="34"/>
    </row>
    <row r="20" spans="1:4" s="27" customFormat="1" ht="19.5">
      <c r="A20" s="32" t="s">
        <v>8</v>
      </c>
      <c r="B20" s="33">
        <v>532000</v>
      </c>
      <c r="C20" s="34">
        <v>870568.37</v>
      </c>
      <c r="D20" s="34"/>
    </row>
    <row r="21" spans="1:4" s="27" customFormat="1" ht="19.5">
      <c r="A21" s="32" t="s">
        <v>9</v>
      </c>
      <c r="B21" s="33">
        <v>533000</v>
      </c>
      <c r="C21" s="34">
        <v>222070</v>
      </c>
      <c r="D21" s="34"/>
    </row>
    <row r="22" spans="1:4" s="27" customFormat="1" ht="19.5">
      <c r="A22" s="32" t="s">
        <v>10</v>
      </c>
      <c r="B22" s="33">
        <v>534000</v>
      </c>
      <c r="C22" s="34">
        <v>95287.17</v>
      </c>
      <c r="D22" s="34"/>
    </row>
    <row r="23" spans="1:4" s="27" customFormat="1" ht="19.5">
      <c r="A23" s="32" t="s">
        <v>12</v>
      </c>
      <c r="B23" s="33">
        <v>541000</v>
      </c>
      <c r="C23" s="34">
        <v>15480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0</v>
      </c>
      <c r="D25" s="34"/>
    </row>
    <row r="26" spans="1:4" s="27" customFormat="1" ht="21">
      <c r="A26" s="32" t="s">
        <v>119</v>
      </c>
      <c r="B26" s="33">
        <v>821</v>
      </c>
      <c r="C26" s="194"/>
      <c r="D26" s="195">
        <v>20393196.48</v>
      </c>
    </row>
    <row r="27" spans="1:4" s="27" customFormat="1" ht="19.5">
      <c r="A27" s="32" t="s">
        <v>14</v>
      </c>
      <c r="B27" s="33">
        <v>700</v>
      </c>
      <c r="C27" s="34"/>
      <c r="D27" s="34">
        <v>19492610.32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120</v>
      </c>
      <c r="B29" s="33">
        <v>900</v>
      </c>
      <c r="C29" s="34"/>
      <c r="D29" s="34">
        <v>1888319.89</v>
      </c>
    </row>
    <row r="30" spans="1:4" s="27" customFormat="1" ht="19.5">
      <c r="A30" s="32" t="s">
        <v>121</v>
      </c>
      <c r="B30" s="33"/>
      <c r="C30" s="34"/>
      <c r="D30" s="34">
        <v>1946149</v>
      </c>
    </row>
    <row r="31" spans="1:4" s="27" customFormat="1" ht="19.5">
      <c r="A31" s="32" t="s">
        <v>122</v>
      </c>
      <c r="B31" s="33">
        <v>600</v>
      </c>
      <c r="C31" s="34"/>
      <c r="D31" s="34">
        <v>16125110</v>
      </c>
    </row>
    <row r="32" spans="1:4" s="27" customFormat="1" ht="19.5">
      <c r="A32" s="32" t="s">
        <v>126</v>
      </c>
      <c r="B32" s="33"/>
      <c r="C32" s="34"/>
      <c r="D32" s="34">
        <v>4428400</v>
      </c>
    </row>
    <row r="33" spans="1:4" s="27" customFormat="1" ht="19.5">
      <c r="A33" s="109" t="s">
        <v>255</v>
      </c>
      <c r="B33" s="108"/>
      <c r="C33" s="34"/>
      <c r="D33" s="34">
        <v>5428</v>
      </c>
    </row>
    <row r="34" spans="1:4" s="27" customFormat="1" ht="20.25" thickBot="1">
      <c r="A34" s="36" t="s">
        <v>18</v>
      </c>
      <c r="B34" s="37"/>
      <c r="C34" s="38">
        <f>SUM(C5:C32)</f>
        <v>84286431.74000001</v>
      </c>
      <c r="D34" s="38">
        <f>SUM(D5:D33)</f>
        <v>84286431.74</v>
      </c>
    </row>
    <row r="35" spans="1:4" s="27" customFormat="1" ht="20.25" thickTop="1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5.75" customHeight="1">
      <c r="A38" s="39"/>
      <c r="B38" s="39"/>
      <c r="C38" s="40"/>
      <c r="D38" s="40"/>
    </row>
    <row r="39" spans="1:6" s="27" customFormat="1" ht="21">
      <c r="A39" s="220" t="s">
        <v>241</v>
      </c>
      <c r="B39" s="220"/>
      <c r="C39" s="220"/>
      <c r="D39" s="220"/>
      <c r="E39" s="48"/>
      <c r="F39" s="48"/>
    </row>
    <row r="40" spans="1:6" s="27" customFormat="1" ht="21">
      <c r="A40" s="220" t="s">
        <v>240</v>
      </c>
      <c r="B40" s="220"/>
      <c r="C40" s="220"/>
      <c r="D40" s="220"/>
      <c r="E40" s="48"/>
      <c r="F40" s="48"/>
    </row>
    <row r="41" spans="1:6" s="27" customFormat="1" ht="21">
      <c r="A41" s="221" t="s">
        <v>129</v>
      </c>
      <c r="B41" s="221"/>
      <c r="C41" s="221"/>
      <c r="D41" s="221"/>
      <c r="E41" s="48"/>
      <c r="F41" s="48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</sheetData>
  <sheetProtection/>
  <mergeCells count="6">
    <mergeCell ref="A1:D1"/>
    <mergeCell ref="A2:D2"/>
    <mergeCell ref="A3:D3"/>
    <mergeCell ref="A39:D39"/>
    <mergeCell ref="A40:D40"/>
    <mergeCell ref="A41:D41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92"/>
  <sheetViews>
    <sheetView zoomScale="150" zoomScaleNormal="150" zoomScalePageLayoutView="0" workbookViewId="0" topLeftCell="A1">
      <selection activeCell="A65" sqref="A65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21" t="s">
        <v>177</v>
      </c>
      <c r="B1" s="221"/>
      <c r="C1" s="221"/>
      <c r="D1" s="221"/>
      <c r="E1" s="221"/>
      <c r="F1" s="48"/>
    </row>
    <row r="2" spans="1:6" s="42" customFormat="1" ht="21">
      <c r="A2" s="230" t="s">
        <v>92</v>
      </c>
      <c r="B2" s="230"/>
      <c r="C2" s="230"/>
      <c r="D2" s="230"/>
      <c r="E2" s="230"/>
      <c r="F2" s="48"/>
    </row>
    <row r="3" spans="1:6" s="42" customFormat="1" ht="21">
      <c r="A3" s="231" t="s">
        <v>265</v>
      </c>
      <c r="B3" s="231"/>
      <c r="C3" s="231"/>
      <c r="D3" s="231"/>
      <c r="E3" s="231"/>
      <c r="F3" s="140"/>
    </row>
    <row r="4" spans="1:6" s="43" customFormat="1" ht="21">
      <c r="A4" s="232" t="s">
        <v>117</v>
      </c>
      <c r="B4" s="232" t="s">
        <v>1</v>
      </c>
      <c r="C4" s="228" t="s">
        <v>27</v>
      </c>
      <c r="D4" s="228" t="s">
        <v>114</v>
      </c>
      <c r="E4" s="228" t="s">
        <v>113</v>
      </c>
      <c r="F4" s="141"/>
    </row>
    <row r="5" spans="1:6" s="43" customFormat="1" ht="21">
      <c r="A5" s="233"/>
      <c r="B5" s="233"/>
      <c r="C5" s="229"/>
      <c r="D5" s="229"/>
      <c r="E5" s="229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216</v>
      </c>
      <c r="E8" s="117">
        <v>1368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1571.74</v>
      </c>
      <c r="E9" s="117">
        <v>2405.67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1565</v>
      </c>
      <c r="E10" s="117">
        <v>4652</v>
      </c>
      <c r="F10" s="144"/>
    </row>
    <row r="11" spans="1:6" s="42" customFormat="1" ht="21">
      <c r="A11" s="120" t="s">
        <v>168</v>
      </c>
      <c r="B11" s="24">
        <v>411005</v>
      </c>
      <c r="C11" s="117">
        <v>100000</v>
      </c>
      <c r="D11" s="117">
        <v>0</v>
      </c>
      <c r="E11" s="117">
        <v>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3352.74</v>
      </c>
      <c r="E12" s="125">
        <f>SUM(E8:E11)</f>
        <v>8425.67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73890</v>
      </c>
      <c r="E14" s="117">
        <v>232470</v>
      </c>
      <c r="F14" s="144"/>
    </row>
    <row r="15" spans="1:6" s="42" customFormat="1" ht="21">
      <c r="A15" s="120" t="s">
        <v>169</v>
      </c>
      <c r="B15" s="24">
        <v>412128</v>
      </c>
      <c r="C15" s="117">
        <v>5000</v>
      </c>
      <c r="D15" s="117">
        <v>140</v>
      </c>
      <c r="E15" s="117">
        <v>610</v>
      </c>
      <c r="F15" s="144"/>
    </row>
    <row r="16" spans="1:6" s="42" customFormat="1" ht="21">
      <c r="A16" s="120" t="s">
        <v>170</v>
      </c>
      <c r="B16" s="24">
        <v>412199</v>
      </c>
      <c r="C16" s="117">
        <v>30000</v>
      </c>
      <c r="D16" s="117">
        <v>773.8</v>
      </c>
      <c r="E16" s="117">
        <v>72595</v>
      </c>
      <c r="F16" s="144"/>
    </row>
    <row r="17" spans="1:6" s="42" customFormat="1" ht="21">
      <c r="A17" s="120" t="s">
        <v>171</v>
      </c>
      <c r="B17" s="24">
        <v>412210</v>
      </c>
      <c r="C17" s="117">
        <v>30000</v>
      </c>
      <c r="D17" s="117">
        <v>0</v>
      </c>
      <c r="E17" s="117">
        <v>12324</v>
      </c>
      <c r="F17" s="144"/>
    </row>
    <row r="18" spans="1:6" s="42" customFormat="1" ht="21">
      <c r="A18" s="120" t="s">
        <v>178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172</v>
      </c>
      <c r="B19" s="24">
        <v>412303</v>
      </c>
      <c r="C19" s="117">
        <v>20000</v>
      </c>
      <c r="D19" s="117">
        <v>0</v>
      </c>
      <c r="E19" s="117">
        <v>33450</v>
      </c>
      <c r="F19" s="144"/>
    </row>
    <row r="20" spans="1:6" s="42" customFormat="1" ht="21">
      <c r="A20" s="120" t="s">
        <v>173</v>
      </c>
      <c r="B20" s="24">
        <v>412304</v>
      </c>
      <c r="C20" s="117">
        <v>7000</v>
      </c>
      <c r="D20" s="117">
        <v>0</v>
      </c>
      <c r="E20" s="117">
        <v>3150</v>
      </c>
      <c r="F20" s="144"/>
    </row>
    <row r="21" spans="1:6" s="42" customFormat="1" ht="21">
      <c r="A21" s="120" t="s">
        <v>174</v>
      </c>
      <c r="B21" s="24">
        <v>412306</v>
      </c>
      <c r="C21" s="117">
        <v>5000</v>
      </c>
      <c r="D21" s="117">
        <v>0</v>
      </c>
      <c r="E21" s="117">
        <v>0</v>
      </c>
      <c r="F21" s="144"/>
    </row>
    <row r="22" spans="1:6" s="42" customFormat="1" ht="21">
      <c r="A22" s="120" t="s">
        <v>175</v>
      </c>
      <c r="B22" s="24">
        <v>412307</v>
      </c>
      <c r="C22" s="117">
        <v>10000</v>
      </c>
      <c r="D22" s="117">
        <v>0</v>
      </c>
      <c r="E22" s="117">
        <v>20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74803.8</v>
      </c>
      <c r="E23" s="125">
        <f>SUM(E14:E22)</f>
        <v>354619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309613.16</v>
      </c>
      <c r="E25" s="117">
        <v>309613.16</v>
      </c>
      <c r="F25" s="144"/>
    </row>
    <row r="26" spans="1:6" s="42" customFormat="1" ht="21">
      <c r="A26" s="120" t="s">
        <v>176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309613.16</v>
      </c>
      <c r="E27" s="125">
        <f>SUM(E25:E26)</f>
        <v>309613.16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3800</v>
      </c>
      <c r="E29" s="117">
        <v>21800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3800</v>
      </c>
      <c r="E31" s="155">
        <f>SUM(E29:E30)</f>
        <v>21800</v>
      </c>
      <c r="F31" s="147"/>
    </row>
    <row r="32" spans="1:6" s="161" customFormat="1" ht="21">
      <c r="A32" s="224" t="s">
        <v>46</v>
      </c>
      <c r="B32" s="225"/>
      <c r="C32" s="157">
        <f>C12+C23+C27+C31</f>
        <v>4562000</v>
      </c>
      <c r="D32" s="157">
        <f>D12+D23+D27+D31</f>
        <v>391569.69999999995</v>
      </c>
      <c r="E32" s="157">
        <f>E12+E23+E27+E31</f>
        <v>694457.83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26" t="s">
        <v>237</v>
      </c>
      <c r="B36" s="226"/>
      <c r="C36" s="226"/>
      <c r="D36" s="226"/>
      <c r="E36" s="226"/>
      <c r="F36" s="226"/>
    </row>
    <row r="37" spans="1:6" s="154" customFormat="1" ht="21">
      <c r="A37" s="221" t="s">
        <v>236</v>
      </c>
      <c r="B37" s="221"/>
      <c r="C37" s="221"/>
      <c r="D37" s="221"/>
      <c r="E37" s="221"/>
      <c r="F37" s="221"/>
    </row>
    <row r="38" spans="1:6" s="154" customFormat="1" ht="21">
      <c r="A38" s="221" t="s">
        <v>129</v>
      </c>
      <c r="B38" s="221"/>
      <c r="C38" s="221"/>
      <c r="D38" s="221"/>
      <c r="E38" s="221"/>
      <c r="F38" s="221"/>
    </row>
    <row r="39" spans="1:6" s="154" customFormat="1" ht="21">
      <c r="A39" s="227"/>
      <c r="B39" s="227"/>
      <c r="C39" s="227"/>
      <c r="D39" s="227"/>
      <c r="E39" s="227"/>
      <c r="F39" s="227"/>
    </row>
    <row r="40" spans="1:6" s="154" customFormat="1" ht="21">
      <c r="A40" s="221">
        <v>9.16</v>
      </c>
      <c r="B40" s="221"/>
      <c r="C40" s="221"/>
      <c r="D40" s="221"/>
      <c r="E40" s="221"/>
      <c r="F40" s="149"/>
    </row>
    <row r="41" spans="1:6" s="154" customFormat="1" ht="21">
      <c r="A41" s="230" t="s">
        <v>92</v>
      </c>
      <c r="B41" s="230"/>
      <c r="C41" s="230"/>
      <c r="D41" s="230"/>
      <c r="E41" s="230"/>
      <c r="F41" s="149"/>
    </row>
    <row r="42" spans="1:6" s="154" customFormat="1" ht="21">
      <c r="A42" s="231" t="s">
        <v>264</v>
      </c>
      <c r="B42" s="231"/>
      <c r="C42" s="231"/>
      <c r="D42" s="231"/>
      <c r="E42" s="231"/>
      <c r="F42" s="149"/>
    </row>
    <row r="43" spans="1:6" s="154" customFormat="1" ht="21">
      <c r="A43" s="232" t="s">
        <v>117</v>
      </c>
      <c r="B43" s="232" t="s">
        <v>1</v>
      </c>
      <c r="C43" s="228" t="s">
        <v>27</v>
      </c>
      <c r="D43" s="228" t="s">
        <v>114</v>
      </c>
      <c r="E43" s="228" t="s">
        <v>113</v>
      </c>
      <c r="F43" s="149"/>
    </row>
    <row r="44" spans="1:6" s="154" customFormat="1" ht="21">
      <c r="A44" s="233"/>
      <c r="B44" s="233"/>
      <c r="C44" s="229"/>
      <c r="D44" s="229"/>
      <c r="E44" s="229"/>
      <c r="F44" s="149"/>
    </row>
    <row r="45" spans="1:6" s="159" customFormat="1" ht="21">
      <c r="A45" s="223" t="s">
        <v>31</v>
      </c>
      <c r="B45" s="223"/>
      <c r="C45" s="157">
        <f>C32</f>
        <v>4562000</v>
      </c>
      <c r="D45" s="157">
        <f>D32</f>
        <v>391569.69999999995</v>
      </c>
      <c r="E45" s="157">
        <f>E32</f>
        <v>694457.83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180</v>
      </c>
      <c r="B48" s="24">
        <v>421002</v>
      </c>
      <c r="C48" s="117">
        <v>5900000</v>
      </c>
      <c r="D48" s="117">
        <v>0</v>
      </c>
      <c r="E48" s="117">
        <v>0</v>
      </c>
      <c r="F48" s="144"/>
    </row>
    <row r="49" spans="1:6" s="42" customFormat="1" ht="21">
      <c r="A49" s="120" t="s">
        <v>179</v>
      </c>
      <c r="B49" s="24">
        <v>421004</v>
      </c>
      <c r="C49" s="117">
        <v>4000000</v>
      </c>
      <c r="D49" s="117">
        <v>0</v>
      </c>
      <c r="E49" s="117">
        <v>938287.13</v>
      </c>
      <c r="F49" s="144"/>
    </row>
    <row r="50" spans="1:6" s="42" customFormat="1" ht="21">
      <c r="A50" s="120" t="s">
        <v>181</v>
      </c>
      <c r="B50" s="24">
        <v>421005</v>
      </c>
      <c r="C50" s="117">
        <v>830000</v>
      </c>
      <c r="D50" s="117">
        <v>109687.32</v>
      </c>
      <c r="E50" s="117">
        <v>109687.32</v>
      </c>
      <c r="F50" s="144"/>
    </row>
    <row r="51" spans="1:6" s="42" customFormat="1" ht="21">
      <c r="A51" s="120" t="s">
        <v>182</v>
      </c>
      <c r="B51" s="24">
        <v>421006</v>
      </c>
      <c r="C51" s="117">
        <v>1500000</v>
      </c>
      <c r="D51" s="117">
        <v>0</v>
      </c>
      <c r="E51" s="117">
        <v>392368.22</v>
      </c>
      <c r="F51" s="144"/>
    </row>
    <row r="52" spans="1:6" s="42" customFormat="1" ht="21">
      <c r="A52" s="120" t="s">
        <v>183</v>
      </c>
      <c r="B52" s="24">
        <v>421007</v>
      </c>
      <c r="C52" s="117">
        <v>3200000</v>
      </c>
      <c r="D52" s="117">
        <v>0</v>
      </c>
      <c r="E52" s="117">
        <v>573107.7</v>
      </c>
      <c r="F52" s="144"/>
    </row>
    <row r="53" spans="1:6" s="42" customFormat="1" ht="21">
      <c r="A53" s="120" t="s">
        <v>184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185</v>
      </c>
      <c r="B54" s="24">
        <v>421013</v>
      </c>
      <c r="C54" s="117">
        <v>127000</v>
      </c>
      <c r="D54" s="117">
        <v>0</v>
      </c>
      <c r="E54" s="117">
        <v>46433.7</v>
      </c>
      <c r="F54" s="144"/>
    </row>
    <row r="55" spans="1:6" s="42" customFormat="1" ht="21">
      <c r="A55" s="120" t="s">
        <v>186</v>
      </c>
      <c r="B55" s="24">
        <v>421015</v>
      </c>
      <c r="C55" s="117">
        <v>23000000</v>
      </c>
      <c r="D55" s="117">
        <v>2807937</v>
      </c>
      <c r="E55" s="117">
        <v>7260440</v>
      </c>
      <c r="F55" s="144"/>
    </row>
    <row r="56" spans="1:6" s="42" customFormat="1" ht="21">
      <c r="A56" s="148" t="s">
        <v>187</v>
      </c>
      <c r="B56" s="24">
        <v>421014</v>
      </c>
      <c r="C56" s="117">
        <v>7620</v>
      </c>
      <c r="D56" s="117">
        <v>0</v>
      </c>
      <c r="E56" s="117">
        <v>2504</v>
      </c>
      <c r="F56" s="144"/>
    </row>
    <row r="57" spans="1:6" s="42" customFormat="1" ht="21">
      <c r="A57" s="148" t="s">
        <v>188</v>
      </c>
      <c r="B57" s="24">
        <v>421017</v>
      </c>
      <c r="C57" s="117">
        <v>4590</v>
      </c>
      <c r="D57" s="117">
        <v>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2917624.32</v>
      </c>
      <c r="E58" s="125">
        <f>SUM(E48:E57)</f>
        <v>9344182.65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>
        <v>10354556</v>
      </c>
      <c r="E61" s="117">
        <v>10354556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10354556</v>
      </c>
      <c r="E62" s="125">
        <f>SUM(E61)</f>
        <v>10354556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13663750.02</v>
      </c>
      <c r="E63" s="122">
        <f>E45+E58+E62</f>
        <v>20393196.48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26" t="s">
        <v>237</v>
      </c>
      <c r="B67" s="226"/>
      <c r="C67" s="226"/>
      <c r="D67" s="226"/>
      <c r="E67" s="226"/>
      <c r="F67" s="226"/>
    </row>
    <row r="68" spans="1:6" s="42" customFormat="1" ht="21">
      <c r="A68" s="221" t="s">
        <v>236</v>
      </c>
      <c r="B68" s="221"/>
      <c r="C68" s="221"/>
      <c r="D68" s="221"/>
      <c r="E68" s="221"/>
      <c r="F68" s="221"/>
    </row>
    <row r="69" spans="1:6" s="42" customFormat="1" ht="21">
      <c r="A69" s="221" t="s">
        <v>129</v>
      </c>
      <c r="B69" s="221"/>
      <c r="C69" s="221"/>
      <c r="D69" s="221"/>
      <c r="E69" s="221"/>
      <c r="F69" s="221"/>
    </row>
    <row r="70" spans="1:6" s="25" customFormat="1" ht="21">
      <c r="A70" s="221"/>
      <c r="B70" s="221"/>
      <c r="C70" s="221"/>
      <c r="D70" s="221"/>
      <c r="E70" s="221"/>
      <c r="F70" s="221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zoomScale="150" zoomScaleNormal="150" zoomScalePageLayoutView="0" workbookViewId="0" topLeftCell="A1">
      <selection activeCell="D24" sqref="D24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35" t="s">
        <v>80</v>
      </c>
      <c r="B1" s="235"/>
      <c r="C1" s="235"/>
      <c r="D1" s="235"/>
    </row>
    <row r="2" spans="1:4" s="46" customFormat="1" ht="21">
      <c r="A2" s="235" t="s">
        <v>87</v>
      </c>
      <c r="B2" s="235"/>
      <c r="C2" s="235"/>
      <c r="D2" s="235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46728.78</v>
      </c>
      <c r="C4" s="97">
        <v>3971.72</v>
      </c>
      <c r="D4" s="97">
        <v>46728.77</v>
      </c>
    </row>
    <row r="5" spans="1:4" s="46" customFormat="1" ht="21">
      <c r="A5" s="46" t="s">
        <v>15</v>
      </c>
      <c r="B5" s="97">
        <v>113145</v>
      </c>
      <c r="C5" s="97">
        <v>44159</v>
      </c>
      <c r="D5" s="98">
        <v>1555441</v>
      </c>
    </row>
    <row r="6" spans="1:4" s="46" customFormat="1" ht="21">
      <c r="A6" s="46" t="s">
        <v>16</v>
      </c>
      <c r="B6" s="97">
        <v>97.3</v>
      </c>
      <c r="C6" s="97">
        <v>0</v>
      </c>
      <c r="D6" s="98">
        <v>11118.6</v>
      </c>
    </row>
    <row r="7" spans="1:4" s="46" customFormat="1" ht="21">
      <c r="A7" s="46" t="s">
        <v>17</v>
      </c>
      <c r="B7" s="97">
        <v>116.76</v>
      </c>
      <c r="C7" s="97">
        <v>0</v>
      </c>
      <c r="D7" s="98">
        <v>13342.32</v>
      </c>
    </row>
    <row r="8" spans="1:4" s="46" customFormat="1" ht="21">
      <c r="A8" s="46" t="s">
        <v>50</v>
      </c>
      <c r="B8" s="97">
        <v>0</v>
      </c>
      <c r="C8" s="97">
        <v>0</v>
      </c>
      <c r="D8" s="98">
        <v>225689.2</v>
      </c>
    </row>
    <row r="9" spans="1:4" s="46" customFormat="1" ht="21">
      <c r="A9" s="46" t="s">
        <v>256</v>
      </c>
      <c r="B9" s="97">
        <v>0</v>
      </c>
      <c r="C9" s="97">
        <v>42200</v>
      </c>
      <c r="D9" s="98">
        <v>0</v>
      </c>
    </row>
    <row r="10" spans="1:4" s="46" customFormat="1" ht="21">
      <c r="A10" s="46" t="s">
        <v>257</v>
      </c>
      <c r="B10" s="97">
        <v>0</v>
      </c>
      <c r="C10" s="97">
        <v>11500</v>
      </c>
      <c r="D10" s="98">
        <v>0</v>
      </c>
    </row>
    <row r="11" spans="1:4" s="46" customFormat="1" ht="21">
      <c r="A11" s="46" t="s">
        <v>262</v>
      </c>
      <c r="B11" s="97">
        <v>0</v>
      </c>
      <c r="C11" s="97">
        <v>4000</v>
      </c>
      <c r="D11" s="98">
        <v>36000</v>
      </c>
    </row>
    <row r="12" spans="1:4" s="47" customFormat="1" ht="21.75" thickBot="1">
      <c r="A12" s="99" t="s">
        <v>18</v>
      </c>
      <c r="B12" s="100">
        <f>SUM(B4:B11)</f>
        <v>160087.84</v>
      </c>
      <c r="C12" s="100">
        <f>SUM(C4:C11)</f>
        <v>105830.72</v>
      </c>
      <c r="D12" s="100">
        <f>SUM(D4:D11)</f>
        <v>1888319.8900000001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258</v>
      </c>
      <c r="B15" s="111">
        <v>0</v>
      </c>
      <c r="C15" s="104">
        <v>56560</v>
      </c>
      <c r="D15" s="112">
        <v>184</v>
      </c>
    </row>
    <row r="16" spans="1:4" s="46" customFormat="1" ht="21">
      <c r="A16" s="46" t="s">
        <v>124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56560</v>
      </c>
      <c r="D17" s="100">
        <f>SUM(D15:D16)</f>
        <v>1946149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167</v>
      </c>
      <c r="B20" s="102">
        <v>0</v>
      </c>
      <c r="C20" s="102">
        <v>8372</v>
      </c>
      <c r="D20" s="102">
        <v>0</v>
      </c>
    </row>
    <row r="21" spans="1:4" s="46" customFormat="1" ht="21">
      <c r="A21" s="46" t="s">
        <v>259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76290</v>
      </c>
      <c r="D22" s="163">
        <v>171010</v>
      </c>
    </row>
    <row r="23" spans="1:4" s="46" customFormat="1" ht="21">
      <c r="A23" s="46" t="s">
        <v>13</v>
      </c>
      <c r="B23" s="163">
        <v>0</v>
      </c>
      <c r="C23" s="163">
        <v>115000</v>
      </c>
      <c r="D23" s="163">
        <v>15954100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199662</v>
      </c>
      <c r="D24" s="100">
        <f>SUM(D20:D23)</f>
        <v>16125110</v>
      </c>
    </row>
    <row r="25" spans="1:4" s="46" customFormat="1" ht="21.75" thickTop="1">
      <c r="A25" s="47" t="s">
        <v>127</v>
      </c>
      <c r="B25" s="103"/>
      <c r="C25" s="101"/>
      <c r="D25" s="101"/>
    </row>
    <row r="26" spans="1:4" s="46" customFormat="1" ht="21">
      <c r="A26" s="47" t="s">
        <v>128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130</v>
      </c>
      <c r="B27" s="104">
        <v>3945400</v>
      </c>
      <c r="C27" s="102">
        <v>0</v>
      </c>
      <c r="D27" s="102">
        <v>3945400</v>
      </c>
    </row>
    <row r="28" spans="1:4" s="46" customFormat="1" ht="21">
      <c r="A28" s="46" t="s">
        <v>131</v>
      </c>
      <c r="B28" s="104">
        <v>483000</v>
      </c>
      <c r="C28" s="102">
        <v>0</v>
      </c>
      <c r="D28" s="102">
        <v>483000</v>
      </c>
    </row>
    <row r="29" spans="1:4" s="46" customFormat="1" ht="21">
      <c r="A29" s="46" t="s">
        <v>245</v>
      </c>
      <c r="B29" s="104">
        <v>0</v>
      </c>
      <c r="C29" s="102">
        <v>0</v>
      </c>
      <c r="D29" s="102">
        <v>0</v>
      </c>
    </row>
    <row r="30" spans="1:4" s="46" customFormat="1" ht="21">
      <c r="A30" s="46" t="s">
        <v>191</v>
      </c>
      <c r="B30" s="104">
        <v>0</v>
      </c>
      <c r="C30" s="102">
        <v>0</v>
      </c>
      <c r="D30" s="102">
        <v>0</v>
      </c>
    </row>
    <row r="31" spans="1:4" s="46" customFormat="1" ht="21">
      <c r="A31" s="46" t="s">
        <v>132</v>
      </c>
      <c r="B31" s="104">
        <v>0</v>
      </c>
      <c r="C31" s="102">
        <v>0</v>
      </c>
      <c r="D31" s="102">
        <v>0</v>
      </c>
    </row>
    <row r="32" spans="2:4" s="46" customFormat="1" ht="21">
      <c r="B32" s="163"/>
      <c r="C32" s="163"/>
      <c r="D32" s="163"/>
    </row>
    <row r="33" spans="2:4" s="46" customFormat="1" ht="21">
      <c r="B33" s="104"/>
      <c r="C33" s="102"/>
      <c r="D33" s="102"/>
    </row>
    <row r="34" spans="2:4" s="46" customFormat="1" ht="21"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4428400</v>
      </c>
      <c r="C35" s="100">
        <f>SUM(C27:C34)</f>
        <v>0</v>
      </c>
      <c r="D35" s="100">
        <f>SUM(D27:D34)</f>
        <v>4428400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34" t="s">
        <v>242</v>
      </c>
      <c r="B37" s="234"/>
      <c r="C37" s="234"/>
      <c r="D37" s="234"/>
      <c r="E37" s="234"/>
      <c r="F37" s="185"/>
    </row>
    <row r="38" spans="1:6" s="19" customFormat="1" ht="21.75">
      <c r="A38" s="227" t="s">
        <v>243</v>
      </c>
      <c r="B38" s="227"/>
      <c r="C38" s="227"/>
      <c r="D38" s="227"/>
      <c r="E38" s="227"/>
      <c r="F38" s="186"/>
    </row>
    <row r="39" spans="1:6" s="19" customFormat="1" ht="21.75">
      <c r="A39" s="235" t="s">
        <v>80</v>
      </c>
      <c r="B39" s="235"/>
      <c r="C39" s="235"/>
      <c r="D39" s="235"/>
      <c r="E39" s="49"/>
      <c r="F39" s="49"/>
    </row>
    <row r="40" spans="1:6" s="19" customFormat="1" ht="21.75">
      <c r="A40" s="235" t="s">
        <v>87</v>
      </c>
      <c r="B40" s="235"/>
      <c r="C40" s="235"/>
      <c r="D40" s="235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>
        <v>0</v>
      </c>
      <c r="C43" s="104">
        <v>652700</v>
      </c>
      <c r="D43" s="104">
        <v>1960000</v>
      </c>
    </row>
    <row r="44" spans="1:4" s="19" customFormat="1" ht="21.75">
      <c r="A44" s="46" t="s">
        <v>131</v>
      </c>
      <c r="B44" s="104">
        <v>0</v>
      </c>
      <c r="C44" s="104">
        <v>79500</v>
      </c>
      <c r="D44" s="104">
        <v>238500</v>
      </c>
    </row>
    <row r="45" spans="1:4" s="19" customFormat="1" ht="21.75">
      <c r="A45" s="46" t="s">
        <v>244</v>
      </c>
      <c r="B45" s="104">
        <v>0</v>
      </c>
      <c r="C45" s="104">
        <v>50750</v>
      </c>
      <c r="D45" s="104">
        <v>149290</v>
      </c>
    </row>
    <row r="46" spans="1:4" s="19" customFormat="1" ht="21.75">
      <c r="A46" s="46" t="s">
        <v>191</v>
      </c>
      <c r="B46" s="104">
        <v>0</v>
      </c>
      <c r="C46" s="104">
        <v>12250</v>
      </c>
      <c r="D46" s="104">
        <v>39710</v>
      </c>
    </row>
    <row r="47" spans="1:4" s="19" customFormat="1" ht="21.75">
      <c r="A47" s="46" t="s">
        <v>132</v>
      </c>
      <c r="B47" s="104">
        <v>0</v>
      </c>
      <c r="C47" s="104">
        <v>2520</v>
      </c>
      <c r="D47" s="104">
        <v>5040</v>
      </c>
    </row>
    <row r="48" spans="1:4" s="19" customFormat="1" ht="21.75">
      <c r="A48" s="46" t="s">
        <v>234</v>
      </c>
      <c r="B48" s="102">
        <v>0</v>
      </c>
      <c r="C48" s="102">
        <v>0</v>
      </c>
      <c r="D48" s="102">
        <v>1840000</v>
      </c>
    </row>
    <row r="49" spans="1:4" s="19" customFormat="1" ht="21.75">
      <c r="A49" s="46" t="s">
        <v>268</v>
      </c>
      <c r="B49" s="163">
        <v>0</v>
      </c>
      <c r="C49" s="163">
        <v>0</v>
      </c>
      <c r="D49" s="163">
        <v>73720</v>
      </c>
    </row>
    <row r="50" spans="1:4" s="47" customFormat="1" ht="21.75" thickBot="1">
      <c r="A50" s="99" t="s">
        <v>18</v>
      </c>
      <c r="B50" s="100">
        <f>SUM(B43:B49)</f>
        <v>0</v>
      </c>
      <c r="C50" s="100">
        <f>SUM(C43:C49)</f>
        <v>797720</v>
      </c>
      <c r="D50" s="100">
        <f>SUM(D43:D49)</f>
        <v>4306260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34" t="s">
        <v>242</v>
      </c>
      <c r="B62" s="234"/>
      <c r="C62" s="234"/>
      <c r="D62" s="234"/>
      <c r="E62" s="234"/>
      <c r="F62" s="185"/>
    </row>
    <row r="63" spans="1:6" ht="21.75">
      <c r="A63" s="227" t="s">
        <v>243</v>
      </c>
      <c r="B63" s="227"/>
      <c r="C63" s="227"/>
      <c r="D63" s="227"/>
      <c r="E63" s="227"/>
      <c r="F63" s="186"/>
    </row>
    <row r="64" spans="1:6" ht="21.75">
      <c r="A64" s="221" t="s">
        <v>129</v>
      </c>
      <c r="B64" s="221"/>
      <c r="C64" s="221"/>
      <c r="D64" s="221"/>
      <c r="E64" s="221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2"/>
  <sheetViews>
    <sheetView zoomScale="150" zoomScaleNormal="150" zoomScalePageLayoutView="0" workbookViewId="0" topLeftCell="A1">
      <selection activeCell="A1" sqref="A1:E7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19" t="s">
        <v>73</v>
      </c>
      <c r="B1" s="219"/>
      <c r="C1" s="219"/>
      <c r="D1" s="219"/>
      <c r="E1" s="219"/>
    </row>
    <row r="2" spans="1:5" s="1" customFormat="1" ht="21">
      <c r="A2" s="236" t="s">
        <v>254</v>
      </c>
      <c r="B2" s="236"/>
      <c r="C2" s="236"/>
      <c r="D2" s="236"/>
      <c r="E2" s="236"/>
    </row>
    <row r="3" spans="1:5" s="1" customFormat="1" ht="21">
      <c r="A3" s="219" t="s">
        <v>22</v>
      </c>
      <c r="B3" s="219"/>
      <c r="C3" s="219"/>
      <c r="D3" s="219"/>
      <c r="E3" s="219"/>
    </row>
    <row r="4" spans="1:5" s="1" customFormat="1" ht="21.75" thickBot="1">
      <c r="A4" s="237" t="s">
        <v>267</v>
      </c>
      <c r="B4" s="238"/>
      <c r="C4" s="238"/>
      <c r="D4" s="238"/>
      <c r="E4" s="238"/>
    </row>
    <row r="5" spans="1:5" s="1" customFormat="1" ht="21.75" thickTop="1">
      <c r="A5" s="239" t="s">
        <v>23</v>
      </c>
      <c r="B5" s="240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63678421.96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8425.67</v>
      </c>
      <c r="C10" s="1" t="s">
        <v>33</v>
      </c>
      <c r="D10" s="121">
        <v>411000</v>
      </c>
      <c r="E10" s="98">
        <v>3352.74</v>
      </c>
    </row>
    <row r="11" spans="1:5" s="1" customFormat="1" ht="21">
      <c r="A11" s="117">
        <v>662000</v>
      </c>
      <c r="B11" s="98">
        <v>354619</v>
      </c>
      <c r="C11" s="1" t="s">
        <v>34</v>
      </c>
      <c r="D11" s="121">
        <v>412000</v>
      </c>
      <c r="E11" s="98">
        <v>74803.8</v>
      </c>
    </row>
    <row r="12" spans="1:5" s="1" customFormat="1" ht="21">
      <c r="A12" s="117">
        <v>550000</v>
      </c>
      <c r="B12" s="98">
        <v>309613.16</v>
      </c>
      <c r="C12" s="1" t="s">
        <v>35</v>
      </c>
      <c r="D12" s="121">
        <v>413000</v>
      </c>
      <c r="E12" s="98">
        <v>309613.16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21800</v>
      </c>
      <c r="C14" s="1" t="s">
        <v>37</v>
      </c>
      <c r="D14" s="121">
        <v>415000</v>
      </c>
      <c r="E14" s="98">
        <v>3800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9344182.65</v>
      </c>
      <c r="C16" s="1" t="s">
        <v>39</v>
      </c>
      <c r="D16" s="121">
        <v>421000</v>
      </c>
      <c r="E16" s="98">
        <v>2917624.32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10354556</v>
      </c>
    </row>
    <row r="18" spans="1:5" s="1" customFormat="1" ht="21.75" thickBot="1">
      <c r="A18" s="122">
        <f>SUM(A8:A17)</f>
        <v>54061210</v>
      </c>
      <c r="B18" s="123">
        <f>SUM(B10:B17)</f>
        <v>20393196.48</v>
      </c>
      <c r="D18" s="120"/>
      <c r="E18" s="123">
        <f>SUM(E10:E17)</f>
        <v>13663750.02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765721.89</v>
      </c>
      <c r="C20" s="1" t="s">
        <v>136</v>
      </c>
      <c r="D20" s="121">
        <v>900</v>
      </c>
      <c r="E20" s="117">
        <v>160087.84</v>
      </c>
    </row>
    <row r="21" spans="1:5" s="1" customFormat="1" ht="21">
      <c r="A21" s="22"/>
      <c r="B21" s="117">
        <v>107974</v>
      </c>
      <c r="C21" s="1" t="s">
        <v>40</v>
      </c>
      <c r="D21" s="121" t="s">
        <v>69</v>
      </c>
      <c r="E21" s="117">
        <v>100474</v>
      </c>
    </row>
    <row r="22" spans="1:5" s="1" customFormat="1" ht="21">
      <c r="A22" s="22"/>
      <c r="B22" s="117">
        <v>0</v>
      </c>
      <c r="C22" s="1" t="s">
        <v>134</v>
      </c>
      <c r="D22" s="121"/>
      <c r="E22" s="117">
        <v>0</v>
      </c>
    </row>
    <row r="23" spans="1:5" s="1" customFormat="1" ht="21">
      <c r="A23" s="22"/>
      <c r="B23" s="117">
        <v>4428400</v>
      </c>
      <c r="C23" s="1" t="s">
        <v>135</v>
      </c>
      <c r="D23" s="120"/>
      <c r="E23" s="117">
        <v>4428400</v>
      </c>
    </row>
    <row r="24" spans="1:5" s="1" customFormat="1" ht="21">
      <c r="A24" s="22"/>
      <c r="B24" s="98">
        <v>1704.35</v>
      </c>
      <c r="C24" s="1" t="s">
        <v>141</v>
      </c>
      <c r="D24" s="121"/>
      <c r="E24" s="98">
        <v>160.2</v>
      </c>
    </row>
    <row r="25" spans="1:5" s="1" customFormat="1" ht="21">
      <c r="A25" s="22"/>
      <c r="B25" s="117"/>
      <c r="D25" s="121"/>
      <c r="E25" s="98"/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5303800.239999999</v>
      </c>
      <c r="C32" s="126"/>
      <c r="D32" s="127"/>
      <c r="E32" s="125">
        <f>SUM(E20:E31)</f>
        <v>4689122.04</v>
      </c>
    </row>
    <row r="33" spans="1:5" s="1" customFormat="1" ht="21.75" thickBot="1">
      <c r="A33" s="22"/>
      <c r="B33" s="122">
        <f>B18+B32</f>
        <v>25696996.72</v>
      </c>
      <c r="C33" s="52"/>
      <c r="D33" s="128"/>
      <c r="E33" s="129">
        <f>E18+E32</f>
        <v>18352872.06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34" t="s">
        <v>242</v>
      </c>
      <c r="B36" s="234"/>
      <c r="C36" s="234"/>
      <c r="D36" s="234"/>
      <c r="E36" s="234"/>
      <c r="F36" s="48"/>
    </row>
    <row r="37" spans="1:6" s="130" customFormat="1" ht="21">
      <c r="A37" s="227" t="s">
        <v>243</v>
      </c>
      <c r="B37" s="227"/>
      <c r="C37" s="227"/>
      <c r="D37" s="227"/>
      <c r="E37" s="227"/>
      <c r="F37" s="48"/>
    </row>
    <row r="38" spans="1:6" s="130" customFormat="1" ht="21">
      <c r="A38" s="221" t="s">
        <v>129</v>
      </c>
      <c r="B38" s="221"/>
      <c r="C38" s="221"/>
      <c r="D38" s="221"/>
      <c r="E38" s="221"/>
      <c r="F38" s="48"/>
    </row>
    <row r="39" spans="1:6" s="130" customFormat="1" ht="21">
      <c r="A39" s="110"/>
      <c r="B39" s="110"/>
      <c r="C39" s="110"/>
      <c r="D39" s="110"/>
      <c r="E39" s="110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41" t="s">
        <v>23</v>
      </c>
      <c r="B41" s="242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2482000</v>
      </c>
      <c r="B44" s="117">
        <v>164492</v>
      </c>
      <c r="C44" s="1" t="s">
        <v>42</v>
      </c>
      <c r="D44" s="121">
        <v>510000</v>
      </c>
      <c r="E44" s="117">
        <v>121372</v>
      </c>
    </row>
    <row r="45" spans="1:5" s="1" customFormat="1" ht="21">
      <c r="A45" s="117">
        <v>3779640</v>
      </c>
      <c r="B45" s="117">
        <v>944910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12414440</v>
      </c>
      <c r="B46" s="98">
        <v>2641691</v>
      </c>
      <c r="C46" s="1" t="s">
        <v>111</v>
      </c>
      <c r="D46" s="121">
        <v>522000</v>
      </c>
      <c r="E46" s="98">
        <v>888915</v>
      </c>
    </row>
    <row r="47" spans="1:5" s="1" customFormat="1" ht="21">
      <c r="A47" s="98">
        <v>3724490</v>
      </c>
      <c r="B47" s="98">
        <v>292506.25</v>
      </c>
      <c r="C47" s="1" t="s">
        <v>7</v>
      </c>
      <c r="D47" s="121">
        <v>531000</v>
      </c>
      <c r="E47" s="98">
        <v>128811.5</v>
      </c>
    </row>
    <row r="48" spans="1:5" s="1" customFormat="1" ht="21">
      <c r="A48" s="98">
        <v>6095400</v>
      </c>
      <c r="B48" s="98">
        <v>870568.37</v>
      </c>
      <c r="C48" s="1" t="s">
        <v>8</v>
      </c>
      <c r="D48" s="121">
        <v>532000</v>
      </c>
      <c r="E48" s="98">
        <v>668754</v>
      </c>
    </row>
    <row r="49" spans="1:5" s="1" customFormat="1" ht="21">
      <c r="A49" s="98">
        <v>4491840</v>
      </c>
      <c r="B49" s="98">
        <v>222070</v>
      </c>
      <c r="C49" s="1" t="s">
        <v>9</v>
      </c>
      <c r="D49" s="121">
        <v>533000</v>
      </c>
      <c r="E49" s="98">
        <v>105780</v>
      </c>
    </row>
    <row r="50" spans="1:5" s="1" customFormat="1" ht="21">
      <c r="A50" s="98">
        <v>510000</v>
      </c>
      <c r="B50" s="98">
        <v>95287.17</v>
      </c>
      <c r="C50" s="1" t="s">
        <v>10</v>
      </c>
      <c r="D50" s="121">
        <v>534000</v>
      </c>
      <c r="E50" s="98">
        <v>34065.71</v>
      </c>
    </row>
    <row r="51" spans="1:5" s="1" customFormat="1" ht="21">
      <c r="A51" s="98">
        <v>1886300</v>
      </c>
      <c r="B51" s="98">
        <v>15480</v>
      </c>
      <c r="C51" s="1" t="s">
        <v>12</v>
      </c>
      <c r="D51" s="121">
        <v>541000</v>
      </c>
      <c r="E51" s="98">
        <v>0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5247004.79</v>
      </c>
      <c r="D54" s="120"/>
      <c r="E54" s="123">
        <f>SUM(E44:E53)</f>
        <v>2262668.21</v>
      </c>
    </row>
    <row r="55" spans="1:5" s="1" customFormat="1" ht="21.75" thickTop="1">
      <c r="A55" s="188"/>
      <c r="B55" s="98">
        <v>4613525.5</v>
      </c>
      <c r="C55" s="1" t="s">
        <v>14</v>
      </c>
      <c r="D55" s="121">
        <v>700</v>
      </c>
      <c r="E55" s="98">
        <v>4069000</v>
      </c>
    </row>
    <row r="56" spans="1:5" s="1" customFormat="1" ht="21">
      <c r="A56" s="135"/>
      <c r="B56" s="98">
        <v>146789.2</v>
      </c>
      <c r="C56" s="1" t="s">
        <v>136</v>
      </c>
      <c r="D56" s="121">
        <v>900</v>
      </c>
      <c r="E56" s="98">
        <v>105830.72</v>
      </c>
    </row>
    <row r="57" spans="1:5" s="1" customFormat="1" ht="21">
      <c r="A57" s="136"/>
      <c r="B57" s="134">
        <v>422887</v>
      </c>
      <c r="C57" s="1" t="s">
        <v>40</v>
      </c>
      <c r="D57" s="121" t="s">
        <v>69</v>
      </c>
      <c r="E57" s="134">
        <v>317701</v>
      </c>
    </row>
    <row r="58" spans="1:5" s="1" customFormat="1" ht="21">
      <c r="A58" s="22"/>
      <c r="B58" s="98">
        <v>56560</v>
      </c>
      <c r="C58" s="1" t="s">
        <v>137</v>
      </c>
      <c r="D58" s="121"/>
      <c r="E58" s="98">
        <v>0</v>
      </c>
    </row>
    <row r="59" spans="1:5" s="1" customFormat="1" ht="21">
      <c r="A59" s="22"/>
      <c r="B59" s="98">
        <v>925134.42</v>
      </c>
      <c r="C59" s="1" t="s">
        <v>125</v>
      </c>
      <c r="D59" s="121">
        <v>600</v>
      </c>
      <c r="E59" s="98">
        <v>199662</v>
      </c>
    </row>
    <row r="60" spans="1:5" s="1" customFormat="1" ht="21">
      <c r="A60" s="22"/>
      <c r="B60" s="98">
        <v>0</v>
      </c>
      <c r="C60" s="1" t="s">
        <v>127</v>
      </c>
      <c r="D60" s="121"/>
      <c r="E60" s="98">
        <v>0</v>
      </c>
    </row>
    <row r="61" spans="1:5" s="1" customFormat="1" ht="21">
      <c r="A61" s="22"/>
      <c r="B61" s="134">
        <v>4306260</v>
      </c>
      <c r="C61" s="1" t="s">
        <v>138</v>
      </c>
      <c r="D61" s="121">
        <v>704</v>
      </c>
      <c r="E61" s="134">
        <v>797720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10471156.120000001</v>
      </c>
      <c r="D66" s="120"/>
      <c r="E66" s="125">
        <f>SUM(E55:E65)</f>
        <v>5489913.720000001</v>
      </c>
    </row>
    <row r="67" spans="1:5" s="1" customFormat="1" ht="21">
      <c r="A67" s="22"/>
      <c r="B67" s="125">
        <f>B54+B66</f>
        <v>15718160.91</v>
      </c>
      <c r="C67" s="50" t="s">
        <v>43</v>
      </c>
      <c r="D67" s="120"/>
      <c r="E67" s="125">
        <f>E54+E66</f>
        <v>7752581.930000001</v>
      </c>
    </row>
    <row r="68" spans="1:5" s="1" customFormat="1" ht="21">
      <c r="A68" s="22"/>
      <c r="B68" s="118">
        <v>9978835.81</v>
      </c>
      <c r="C68" s="50" t="s">
        <v>44</v>
      </c>
      <c r="D68" s="127"/>
      <c r="E68" s="118">
        <v>10600290.13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/>
      <c r="C70" s="50" t="s">
        <v>159</v>
      </c>
      <c r="D70" s="127"/>
      <c r="E70" s="138"/>
    </row>
    <row r="71" spans="1:5" s="1" customFormat="1" ht="21.75" thickBot="1">
      <c r="A71" s="22"/>
      <c r="B71" s="122">
        <f>B8+B68-B70</f>
        <v>74278712.09</v>
      </c>
      <c r="C71" s="50" t="s">
        <v>46</v>
      </c>
      <c r="D71" s="128"/>
      <c r="E71" s="129">
        <v>74278712.09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34" t="s">
        <v>242</v>
      </c>
      <c r="B75" s="234"/>
      <c r="C75" s="234"/>
      <c r="D75" s="234"/>
      <c r="E75" s="234"/>
      <c r="F75" s="48"/>
    </row>
    <row r="76" spans="1:6" s="1" customFormat="1" ht="21">
      <c r="A76" s="227" t="s">
        <v>243</v>
      </c>
      <c r="B76" s="227"/>
      <c r="C76" s="227"/>
      <c r="D76" s="227"/>
      <c r="E76" s="227"/>
      <c r="F76" s="48"/>
    </row>
    <row r="77" spans="1:6" s="1" customFormat="1" ht="21">
      <c r="A77" s="221" t="s">
        <v>129</v>
      </c>
      <c r="B77" s="221"/>
      <c r="C77" s="221"/>
      <c r="D77" s="221"/>
      <c r="E77" s="221"/>
      <c r="F77" s="48"/>
    </row>
    <row r="78" spans="1:5" s="1" customFormat="1" ht="21">
      <c r="A78" s="221"/>
      <c r="B78" s="221"/>
      <c r="C78" s="221"/>
      <c r="D78" s="221"/>
      <c r="E78" s="221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2"/>
  <sheetViews>
    <sheetView zoomScalePageLayoutView="0" workbookViewId="0" topLeftCell="A1">
      <selection activeCell="C71" sqref="C71:D71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61" t="s">
        <v>74</v>
      </c>
      <c r="B1" s="262"/>
      <c r="C1" s="261" t="s">
        <v>52</v>
      </c>
      <c r="D1" s="262"/>
    </row>
    <row r="2" spans="1:4" s="3" customFormat="1" ht="23.25">
      <c r="A2" s="263" t="s">
        <v>53</v>
      </c>
      <c r="B2" s="264"/>
      <c r="C2" s="263" t="s">
        <v>247</v>
      </c>
      <c r="D2" s="264"/>
    </row>
    <row r="3" spans="1:4" s="3" customFormat="1" ht="23.25">
      <c r="A3" s="265" t="s">
        <v>54</v>
      </c>
      <c r="B3" s="266"/>
      <c r="C3" s="267"/>
      <c r="D3" s="268"/>
    </row>
    <row r="4" spans="1:4" s="3" customFormat="1" ht="23.25">
      <c r="A4" s="253" t="s">
        <v>274</v>
      </c>
      <c r="B4" s="254"/>
      <c r="C4" s="255"/>
      <c r="D4" s="5">
        <v>28801413.08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9"/>
      <c r="D7" s="191"/>
    </row>
    <row r="8" spans="1:4" s="3" customFormat="1" ht="23.25">
      <c r="A8" s="62"/>
      <c r="B8" s="62"/>
      <c r="C8" s="189"/>
      <c r="D8" s="20"/>
    </row>
    <row r="9" spans="1:4" s="3" customFormat="1" ht="23.25">
      <c r="A9" s="62"/>
      <c r="B9" s="190"/>
      <c r="C9" s="189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56" t="s">
        <v>62</v>
      </c>
      <c r="B13" s="257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58" t="s">
        <v>166</v>
      </c>
      <c r="B20" s="259"/>
      <c r="C20" s="260"/>
      <c r="D20" s="20">
        <v>368636.48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56" t="s">
        <v>60</v>
      </c>
      <c r="B22" s="257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245"/>
      <c r="B29" s="246"/>
      <c r="C29" s="247"/>
      <c r="D29" s="26" t="s">
        <v>129</v>
      </c>
    </row>
    <row r="30" spans="1:4" s="3" customFormat="1" ht="23.25">
      <c r="A30" s="248" t="s">
        <v>275</v>
      </c>
      <c r="B30" s="249"/>
      <c r="C30" s="250"/>
      <c r="D30" s="21">
        <v>28432776.6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251" t="s">
        <v>65</v>
      </c>
      <c r="B34" s="252"/>
      <c r="C34" s="251" t="s">
        <v>65</v>
      </c>
      <c r="D34" s="252"/>
    </row>
    <row r="35" spans="1:4" s="3" customFormat="1" ht="23.25">
      <c r="A35" s="251" t="s">
        <v>233</v>
      </c>
      <c r="B35" s="252"/>
      <c r="C35" s="251" t="s">
        <v>233</v>
      </c>
      <c r="D35" s="252"/>
    </row>
    <row r="36" spans="1:4" s="3" customFormat="1" ht="23.25">
      <c r="A36" s="243" t="s">
        <v>276</v>
      </c>
      <c r="B36" s="244"/>
      <c r="C36" s="243" t="s">
        <v>277</v>
      </c>
      <c r="D36" s="244"/>
    </row>
    <row r="37" s="2" customFormat="1" ht="24"/>
    <row r="38" spans="1:4" s="2" customFormat="1" ht="24">
      <c r="A38" s="261" t="s">
        <v>74</v>
      </c>
      <c r="B38" s="262"/>
      <c r="C38" s="261" t="s">
        <v>270</v>
      </c>
      <c r="D38" s="262"/>
    </row>
    <row r="39" spans="1:4" s="2" customFormat="1" ht="24">
      <c r="A39" s="263" t="s">
        <v>53</v>
      </c>
      <c r="B39" s="264"/>
      <c r="C39" s="263" t="s">
        <v>271</v>
      </c>
      <c r="D39" s="264"/>
    </row>
    <row r="40" spans="1:4" s="2" customFormat="1" ht="24">
      <c r="A40" s="265" t="s">
        <v>54</v>
      </c>
      <c r="B40" s="266"/>
      <c r="C40" s="267"/>
      <c r="D40" s="268"/>
    </row>
    <row r="41" spans="1:4" s="2" customFormat="1" ht="24">
      <c r="A41" s="253" t="s">
        <v>272</v>
      </c>
      <c r="B41" s="254"/>
      <c r="C41" s="255"/>
      <c r="D41" s="5">
        <v>8448529.54</v>
      </c>
    </row>
    <row r="42" spans="1:4" s="2" customFormat="1" ht="24">
      <c r="A42" s="6" t="s">
        <v>55</v>
      </c>
      <c r="B42" s="7"/>
      <c r="C42" s="16"/>
      <c r="D42" s="20"/>
    </row>
    <row r="43" spans="1:4" s="2" customFormat="1" ht="24">
      <c r="A43" s="8" t="s">
        <v>56</v>
      </c>
      <c r="B43" s="9" t="s">
        <v>57</v>
      </c>
      <c r="C43" s="61" t="s">
        <v>51</v>
      </c>
      <c r="D43" s="20"/>
    </row>
    <row r="44" spans="1:4" s="2" customFormat="1" ht="24">
      <c r="A44" s="62"/>
      <c r="B44" s="62"/>
      <c r="C44" s="189"/>
      <c r="D44" s="191"/>
    </row>
    <row r="45" spans="1:4" s="2" customFormat="1" ht="24">
      <c r="A45" s="62"/>
      <c r="B45" s="62"/>
      <c r="C45" s="189"/>
      <c r="D45" s="20"/>
    </row>
    <row r="46" spans="1:4" s="2" customFormat="1" ht="24">
      <c r="A46" s="62"/>
      <c r="B46" s="190"/>
      <c r="C46" s="189"/>
      <c r="D46" s="20"/>
    </row>
    <row r="47" spans="1:4" s="2" customFormat="1" ht="24">
      <c r="A47" s="8"/>
      <c r="B47" s="9"/>
      <c r="C47" s="61"/>
      <c r="D47" s="20"/>
    </row>
    <row r="48" spans="1:4" s="2" customFormat="1" ht="24">
      <c r="A48" s="8"/>
      <c r="B48" s="9"/>
      <c r="C48" s="61"/>
      <c r="D48" s="20"/>
    </row>
    <row r="49" spans="1:4" s="2" customFormat="1" ht="24">
      <c r="A49" s="11"/>
      <c r="B49" s="23"/>
      <c r="C49" s="18"/>
      <c r="D49" s="20"/>
    </row>
    <row r="50" spans="1:4" s="2" customFormat="1" ht="24">
      <c r="A50" s="256" t="s">
        <v>62</v>
      </c>
      <c r="B50" s="257"/>
      <c r="C50" s="18"/>
      <c r="D50" s="20"/>
    </row>
    <row r="51" spans="1:4" s="2" customFormat="1" ht="24">
      <c r="A51" s="8" t="s">
        <v>58</v>
      </c>
      <c r="B51" s="9" t="s">
        <v>59</v>
      </c>
      <c r="C51" s="61" t="s">
        <v>51</v>
      </c>
      <c r="D51" s="20"/>
    </row>
    <row r="52" spans="1:4" s="2" customFormat="1" ht="24">
      <c r="A52" s="62"/>
      <c r="B52" s="12"/>
      <c r="C52" s="18"/>
      <c r="D52" s="20"/>
    </row>
    <row r="53" spans="1:4" s="2" customFormat="1" ht="24">
      <c r="A53" s="62"/>
      <c r="B53" s="12"/>
      <c r="C53" s="18"/>
      <c r="D53" s="20"/>
    </row>
    <row r="54" spans="1:4" s="2" customFormat="1" ht="24">
      <c r="A54" s="6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258" t="s">
        <v>129</v>
      </c>
      <c r="B57" s="259"/>
      <c r="C57" s="260"/>
      <c r="D57" s="20">
        <v>21108.8</v>
      </c>
    </row>
    <row r="58" spans="1:4" s="2" customFormat="1" ht="24">
      <c r="A58" s="11"/>
      <c r="B58" s="12"/>
      <c r="C58" s="18"/>
      <c r="D58" s="20" t="s">
        <v>129</v>
      </c>
    </row>
    <row r="59" spans="1:4" s="2" customFormat="1" ht="24">
      <c r="A59" s="256" t="s">
        <v>60</v>
      </c>
      <c r="B59" s="257"/>
      <c r="C59" s="16"/>
      <c r="D59" s="20"/>
    </row>
    <row r="60" spans="1:4" s="2" customFormat="1" ht="24">
      <c r="A60" s="13" t="s">
        <v>61</v>
      </c>
      <c r="B60" s="7"/>
      <c r="C60" s="16"/>
      <c r="D60" s="20"/>
    </row>
    <row r="61" spans="1:4" s="2" customFormat="1" ht="24">
      <c r="A61" s="13" t="s">
        <v>273</v>
      </c>
      <c r="B61" s="246"/>
      <c r="C61" s="247"/>
      <c r="D61" s="20"/>
    </row>
    <row r="62" spans="1:4" s="2" customFormat="1" ht="24">
      <c r="A62" s="13"/>
      <c r="B62" s="246"/>
      <c r="C62" s="247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245"/>
      <c r="B65" s="246"/>
      <c r="C65" s="247"/>
      <c r="D65" s="26" t="s">
        <v>129</v>
      </c>
    </row>
    <row r="66" spans="1:4" s="2" customFormat="1" ht="24">
      <c r="A66" s="248" t="s">
        <v>278</v>
      </c>
      <c r="B66" s="249"/>
      <c r="C66" s="250"/>
      <c r="D66" s="21">
        <v>8427420.74</v>
      </c>
    </row>
    <row r="67" spans="1:4" s="2" customFormat="1" ht="24">
      <c r="A67" s="14" t="s">
        <v>63</v>
      </c>
      <c r="B67" s="15"/>
      <c r="C67" s="14" t="s">
        <v>64</v>
      </c>
      <c r="D67" s="17"/>
    </row>
    <row r="68" spans="1:4" s="2" customFormat="1" ht="24">
      <c r="A68" s="10"/>
      <c r="B68" s="16"/>
      <c r="C68" s="10"/>
      <c r="D68" s="18"/>
    </row>
    <row r="69" spans="1:4" s="2" customFormat="1" ht="24">
      <c r="A69" s="10" t="s">
        <v>67</v>
      </c>
      <c r="B69" s="16"/>
      <c r="C69" s="10" t="s">
        <v>66</v>
      </c>
      <c r="D69" s="16"/>
    </row>
    <row r="70" spans="1:4" s="2" customFormat="1" ht="24">
      <c r="A70" s="251" t="s">
        <v>65</v>
      </c>
      <c r="B70" s="252"/>
      <c r="C70" s="251" t="s">
        <v>65</v>
      </c>
      <c r="D70" s="252"/>
    </row>
    <row r="71" spans="1:4" s="2" customFormat="1" ht="24">
      <c r="A71" s="251" t="s">
        <v>233</v>
      </c>
      <c r="B71" s="252"/>
      <c r="C71" s="251" t="s">
        <v>233</v>
      </c>
      <c r="D71" s="252"/>
    </row>
    <row r="72" spans="1:4" s="2" customFormat="1" ht="24">
      <c r="A72" s="243" t="s">
        <v>279</v>
      </c>
      <c r="B72" s="244"/>
      <c r="C72" s="243" t="s">
        <v>280</v>
      </c>
      <c r="D72" s="244"/>
    </row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</sheetData>
  <sheetProtection/>
  <mergeCells count="3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  <mergeCell ref="A38:B38"/>
    <mergeCell ref="C38:D38"/>
    <mergeCell ref="A39:B39"/>
    <mergeCell ref="C39:D39"/>
    <mergeCell ref="A40:B40"/>
    <mergeCell ref="C40:D40"/>
    <mergeCell ref="A41:C41"/>
    <mergeCell ref="A50:B50"/>
    <mergeCell ref="A57:C57"/>
    <mergeCell ref="A59:B59"/>
    <mergeCell ref="B61:C61"/>
    <mergeCell ref="B62:C62"/>
    <mergeCell ref="A72:B72"/>
    <mergeCell ref="C72:D72"/>
    <mergeCell ref="A65:C65"/>
    <mergeCell ref="A66:C66"/>
    <mergeCell ref="A70:B70"/>
    <mergeCell ref="C70:D70"/>
    <mergeCell ref="A71:B71"/>
    <mergeCell ref="C71:D71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4"/>
  <sheetViews>
    <sheetView zoomScale="166" zoomScaleNormal="166" zoomScalePageLayoutView="0" workbookViewId="0" topLeftCell="A1">
      <selection activeCell="A47" sqref="A4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19" t="s">
        <v>73</v>
      </c>
      <c r="B1" s="219"/>
      <c r="C1" s="219"/>
      <c r="D1" s="219"/>
      <c r="E1" s="219"/>
    </row>
    <row r="2" spans="1:5" ht="21.75">
      <c r="A2" s="236" t="s">
        <v>254</v>
      </c>
      <c r="B2" s="236"/>
      <c r="C2" s="236"/>
      <c r="D2" s="236"/>
      <c r="E2" s="236"/>
    </row>
    <row r="3" spans="1:5" ht="21.75">
      <c r="A3" s="219" t="s">
        <v>22</v>
      </c>
      <c r="B3" s="219"/>
      <c r="C3" s="219"/>
      <c r="D3" s="219"/>
      <c r="E3" s="219"/>
    </row>
    <row r="4" spans="1:5" ht="22.5" thickBot="1">
      <c r="A4" s="237" t="s">
        <v>267</v>
      </c>
      <c r="B4" s="238"/>
      <c r="C4" s="238"/>
      <c r="D4" s="238"/>
      <c r="E4" s="238"/>
    </row>
    <row r="5" spans="1:5" ht="22.5" thickTop="1">
      <c r="A5" s="239" t="s">
        <v>23</v>
      </c>
      <c r="B5" s="240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63678421.96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8425.67</v>
      </c>
      <c r="C10" s="1" t="s">
        <v>33</v>
      </c>
      <c r="D10" s="121">
        <v>411000</v>
      </c>
      <c r="E10" s="98">
        <v>3352.74</v>
      </c>
    </row>
    <row r="11" spans="1:5" ht="21.75">
      <c r="A11" s="117">
        <v>662000</v>
      </c>
      <c r="B11" s="98">
        <v>354619</v>
      </c>
      <c r="C11" s="1" t="s">
        <v>34</v>
      </c>
      <c r="D11" s="121">
        <v>412000</v>
      </c>
      <c r="E11" s="98">
        <v>74803.8</v>
      </c>
    </row>
    <row r="12" spans="1:5" ht="21.75">
      <c r="A12" s="117">
        <v>550000</v>
      </c>
      <c r="B12" s="98">
        <v>309613.16</v>
      </c>
      <c r="C12" s="1" t="s">
        <v>35</v>
      </c>
      <c r="D12" s="121">
        <v>413000</v>
      </c>
      <c r="E12" s="98">
        <v>309613.16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21800</v>
      </c>
      <c r="C14" s="1" t="s">
        <v>37</v>
      </c>
      <c r="D14" s="121">
        <v>415000</v>
      </c>
      <c r="E14" s="98">
        <v>3800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9344182.65</v>
      </c>
      <c r="C16" s="1" t="s">
        <v>39</v>
      </c>
      <c r="D16" s="121">
        <v>421000</v>
      </c>
      <c r="E16" s="98">
        <v>2917624.32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10354556</v>
      </c>
    </row>
    <row r="18" spans="1:5" ht="22.5" thickBot="1">
      <c r="A18" s="122">
        <f>SUM(A8:A17)</f>
        <v>54061210</v>
      </c>
      <c r="B18" s="123">
        <f>SUM(B10:B17)</f>
        <v>20393196.48</v>
      </c>
      <c r="C18" s="1"/>
      <c r="D18" s="120"/>
      <c r="E18" s="123">
        <f>SUM(E10:E17)</f>
        <v>13663750.02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765721.89</v>
      </c>
      <c r="C20" s="1" t="s">
        <v>136</v>
      </c>
      <c r="D20" s="121">
        <v>900</v>
      </c>
      <c r="E20" s="117">
        <v>160087.84</v>
      </c>
    </row>
    <row r="21" spans="1:5" ht="21.75">
      <c r="A21" s="22"/>
      <c r="B21" s="117">
        <v>107974</v>
      </c>
      <c r="C21" s="1" t="s">
        <v>40</v>
      </c>
      <c r="D21" s="121" t="s">
        <v>69</v>
      </c>
      <c r="E21" s="117">
        <v>100474</v>
      </c>
    </row>
    <row r="22" spans="1:5" ht="21.75">
      <c r="A22" s="22"/>
      <c r="B22" s="117">
        <v>0</v>
      </c>
      <c r="C22" s="1" t="s">
        <v>134</v>
      </c>
      <c r="D22" s="121"/>
      <c r="E22" s="117">
        <v>0</v>
      </c>
    </row>
    <row r="23" spans="1:5" ht="21.75">
      <c r="A23" s="22"/>
      <c r="B23" s="117">
        <v>4428400</v>
      </c>
      <c r="C23" s="1" t="s">
        <v>135</v>
      </c>
      <c r="D23" s="120"/>
      <c r="E23" s="117">
        <v>4428400</v>
      </c>
    </row>
    <row r="24" spans="1:5" ht="21.75">
      <c r="A24" s="22"/>
      <c r="B24" s="98">
        <v>1704.35</v>
      </c>
      <c r="C24" s="1" t="s">
        <v>141</v>
      </c>
      <c r="D24" s="121"/>
      <c r="E24" s="98">
        <v>160.2</v>
      </c>
    </row>
    <row r="25" spans="1:5" ht="21.75">
      <c r="A25" s="22"/>
      <c r="B25" s="117"/>
      <c r="C25" s="1"/>
      <c r="D25" s="121"/>
      <c r="E25" s="98"/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5303800.239999999</v>
      </c>
      <c r="C32" s="126"/>
      <c r="D32" s="127"/>
      <c r="E32" s="125">
        <f>SUM(E20:E31)</f>
        <v>4689122.04</v>
      </c>
    </row>
    <row r="33" spans="1:5" ht="22.5" thickBot="1">
      <c r="A33" s="22"/>
      <c r="B33" s="122">
        <f>B18+B32</f>
        <v>25696996.72</v>
      </c>
      <c r="C33" s="52"/>
      <c r="D33" s="128"/>
      <c r="E33" s="129">
        <f>E18+E32</f>
        <v>18352872.06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34"/>
      <c r="B36" s="234"/>
      <c r="C36" s="234"/>
      <c r="D36" s="234"/>
      <c r="E36" s="234"/>
    </row>
    <row r="37" spans="1:5" ht="21.75">
      <c r="A37" s="227"/>
      <c r="B37" s="227"/>
      <c r="C37" s="227"/>
      <c r="D37" s="227"/>
      <c r="E37" s="227"/>
    </row>
    <row r="38" spans="1:5" ht="21.75">
      <c r="A38" s="221" t="s">
        <v>129</v>
      </c>
      <c r="B38" s="221"/>
      <c r="C38" s="221"/>
      <c r="D38" s="221"/>
      <c r="E38" s="221"/>
    </row>
    <row r="39" spans="1:5" ht="21.75">
      <c r="A39" s="110"/>
      <c r="B39" s="110"/>
      <c r="C39" s="110"/>
      <c r="D39" s="110"/>
      <c r="E39" s="110"/>
    </row>
    <row r="40" spans="1:5" ht="21.75">
      <c r="A40" s="110"/>
      <c r="B40" s="110"/>
      <c r="C40" s="110"/>
      <c r="D40" s="110"/>
      <c r="E40" s="110"/>
    </row>
    <row r="41" spans="1:5" ht="21.75">
      <c r="A41" s="241" t="s">
        <v>23</v>
      </c>
      <c r="B41" s="242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2482000</v>
      </c>
      <c r="B44" s="117">
        <v>164492</v>
      </c>
      <c r="C44" s="1" t="s">
        <v>42</v>
      </c>
      <c r="D44" s="121">
        <v>510000</v>
      </c>
      <c r="E44" s="117">
        <v>121372</v>
      </c>
    </row>
    <row r="45" spans="1:5" ht="21.75">
      <c r="A45" s="117">
        <v>10759910</v>
      </c>
      <c r="B45" s="117">
        <v>2435561</v>
      </c>
      <c r="C45" s="1" t="s">
        <v>143</v>
      </c>
      <c r="D45" s="121"/>
      <c r="E45" s="117">
        <v>811905</v>
      </c>
    </row>
    <row r="46" spans="1:5" ht="21.75">
      <c r="A46" s="117">
        <v>5434170</v>
      </c>
      <c r="B46" s="98">
        <v>1151040</v>
      </c>
      <c r="C46" s="1" t="s">
        <v>142</v>
      </c>
      <c r="D46" s="121"/>
      <c r="E46" s="98">
        <v>391980</v>
      </c>
    </row>
    <row r="47" spans="1:5" ht="21.75">
      <c r="A47" s="98">
        <v>3724490</v>
      </c>
      <c r="B47" s="98">
        <v>292506.25</v>
      </c>
      <c r="C47" s="1" t="s">
        <v>7</v>
      </c>
      <c r="D47" s="121">
        <v>531000</v>
      </c>
      <c r="E47" s="98">
        <v>128811.5</v>
      </c>
    </row>
    <row r="48" spans="1:5" ht="21.75">
      <c r="A48" s="98">
        <v>6095400</v>
      </c>
      <c r="B48" s="98">
        <v>870568.37</v>
      </c>
      <c r="C48" s="1" t="s">
        <v>8</v>
      </c>
      <c r="D48" s="121">
        <v>532000</v>
      </c>
      <c r="E48" s="98">
        <v>668754</v>
      </c>
    </row>
    <row r="49" spans="1:5" ht="21.75">
      <c r="A49" s="98">
        <v>4491840</v>
      </c>
      <c r="B49" s="98">
        <v>222070</v>
      </c>
      <c r="C49" s="1" t="s">
        <v>9</v>
      </c>
      <c r="D49" s="121">
        <v>533000</v>
      </c>
      <c r="E49" s="98">
        <v>105780</v>
      </c>
    </row>
    <row r="50" spans="1:5" ht="21.75">
      <c r="A50" s="98">
        <v>510000</v>
      </c>
      <c r="B50" s="98">
        <v>95287.17</v>
      </c>
      <c r="C50" s="1" t="s">
        <v>10</v>
      </c>
      <c r="D50" s="121">
        <v>534000</v>
      </c>
      <c r="E50" s="98">
        <v>34065.71</v>
      </c>
    </row>
    <row r="51" spans="1:5" ht="21.75">
      <c r="A51" s="98">
        <v>1886300</v>
      </c>
      <c r="B51" s="98">
        <v>15480</v>
      </c>
      <c r="C51" s="1" t="s">
        <v>12</v>
      </c>
      <c r="D51" s="121">
        <v>541000</v>
      </c>
      <c r="E51" s="98">
        <v>0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5247004.79</v>
      </c>
      <c r="C54" s="1"/>
      <c r="D54" s="120"/>
      <c r="E54" s="123">
        <f>SUM(E44:E53)</f>
        <v>2262668.21</v>
      </c>
    </row>
    <row r="55" spans="1:5" ht="22.5" thickTop="1">
      <c r="A55" s="188"/>
      <c r="B55" s="98">
        <v>4613525.5</v>
      </c>
      <c r="C55" s="1" t="s">
        <v>14</v>
      </c>
      <c r="D55" s="121">
        <v>700</v>
      </c>
      <c r="E55" s="98">
        <v>4069000</v>
      </c>
    </row>
    <row r="56" spans="1:5" ht="21.75">
      <c r="A56" s="135"/>
      <c r="B56" s="98">
        <v>146789.2</v>
      </c>
      <c r="C56" s="1" t="s">
        <v>136</v>
      </c>
      <c r="D56" s="121">
        <v>900</v>
      </c>
      <c r="E56" s="98">
        <v>105830.72</v>
      </c>
    </row>
    <row r="57" spans="1:5" ht="21.75">
      <c r="A57" s="136"/>
      <c r="B57" s="134">
        <v>422887</v>
      </c>
      <c r="C57" s="1" t="s">
        <v>40</v>
      </c>
      <c r="D57" s="121" t="s">
        <v>69</v>
      </c>
      <c r="E57" s="134">
        <v>317701</v>
      </c>
    </row>
    <row r="58" spans="1:5" ht="21.75">
      <c r="A58" s="22"/>
      <c r="B58" s="98">
        <v>56560</v>
      </c>
      <c r="C58" s="1" t="s">
        <v>137</v>
      </c>
      <c r="D58" s="121"/>
      <c r="E58" s="98">
        <v>0</v>
      </c>
    </row>
    <row r="59" spans="1:5" ht="21.75">
      <c r="A59" s="22"/>
      <c r="B59" s="98">
        <v>925134.42</v>
      </c>
      <c r="C59" s="1" t="s">
        <v>125</v>
      </c>
      <c r="D59" s="121">
        <v>600</v>
      </c>
      <c r="E59" s="98">
        <v>199662</v>
      </c>
    </row>
    <row r="60" spans="1:5" ht="21.75">
      <c r="A60" s="22"/>
      <c r="B60" s="98">
        <v>0</v>
      </c>
      <c r="C60" s="1" t="s">
        <v>127</v>
      </c>
      <c r="D60" s="121"/>
      <c r="E60" s="98">
        <v>0</v>
      </c>
    </row>
    <row r="61" spans="1:5" ht="21.75">
      <c r="A61" s="22"/>
      <c r="B61" s="134">
        <v>4306260</v>
      </c>
      <c r="C61" s="1" t="s">
        <v>138</v>
      </c>
      <c r="D61" s="121">
        <v>704</v>
      </c>
      <c r="E61" s="134">
        <v>797720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10471156.120000001</v>
      </c>
      <c r="C66" s="1"/>
      <c r="D66" s="120"/>
      <c r="E66" s="125">
        <f>SUM(E55:E65)</f>
        <v>5489913.720000001</v>
      </c>
    </row>
    <row r="67" spans="1:5" ht="21.75">
      <c r="A67" s="22"/>
      <c r="B67" s="125">
        <f>B54+B66</f>
        <v>15718160.91</v>
      </c>
      <c r="C67" s="50" t="s">
        <v>43</v>
      </c>
      <c r="D67" s="120"/>
      <c r="E67" s="125">
        <f>E54+E66</f>
        <v>7752581.930000001</v>
      </c>
    </row>
    <row r="68" spans="1:5" ht="21.75">
      <c r="A68" s="22"/>
      <c r="B68" s="118">
        <v>9978835.81</v>
      </c>
      <c r="C68" s="50" t="s">
        <v>44</v>
      </c>
      <c r="D68" s="127"/>
      <c r="E68" s="118">
        <v>10600290.13</v>
      </c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/>
      <c r="C70" s="50" t="s">
        <v>159</v>
      </c>
      <c r="D70" s="127"/>
      <c r="E70" s="138"/>
    </row>
    <row r="71" spans="1:5" ht="22.5" thickBot="1">
      <c r="A71" s="22"/>
      <c r="B71" s="122">
        <f>B8+B68-B70</f>
        <v>74278712.09</v>
      </c>
      <c r="C71" s="50" t="s">
        <v>46</v>
      </c>
      <c r="D71" s="128"/>
      <c r="E71" s="129">
        <v>74278712.09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34"/>
      <c r="B75" s="234"/>
      <c r="C75" s="234"/>
      <c r="D75" s="234"/>
      <c r="E75" s="234"/>
    </row>
    <row r="76" spans="1:5" ht="21.75">
      <c r="A76" s="227"/>
      <c r="B76" s="227"/>
      <c r="C76" s="227"/>
      <c r="D76" s="227"/>
      <c r="E76" s="227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7:E37"/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40"/>
  <sheetViews>
    <sheetView zoomScale="172" zoomScaleNormal="172" zoomScalePageLayoutView="0" workbookViewId="0" topLeftCell="A1">
      <selection activeCell="C19" sqref="C19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22" t="s">
        <v>71</v>
      </c>
      <c r="B1" s="222"/>
      <c r="C1" s="222"/>
      <c r="D1" s="222"/>
    </row>
    <row r="2" spans="1:4" ht="21.75">
      <c r="A2" s="222" t="s">
        <v>77</v>
      </c>
      <c r="B2" s="222"/>
      <c r="C2" s="222"/>
      <c r="D2" s="222"/>
    </row>
    <row r="3" spans="1:4" ht="21.75">
      <c r="A3" s="222" t="s">
        <v>266</v>
      </c>
      <c r="B3" s="222"/>
      <c r="C3" s="222"/>
      <c r="D3" s="222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523.8</v>
      </c>
      <c r="D6" s="34"/>
    </row>
    <row r="7" spans="1:4" ht="21.75">
      <c r="A7" s="32" t="s">
        <v>72</v>
      </c>
      <c r="B7" s="33" t="s">
        <v>20</v>
      </c>
      <c r="C7" s="34">
        <v>8427420.74</v>
      </c>
      <c r="D7" s="34"/>
    </row>
    <row r="8" spans="1:4" ht="21.75">
      <c r="A8" s="32" t="s">
        <v>116</v>
      </c>
      <c r="B8" s="33" t="s">
        <v>21</v>
      </c>
      <c r="C8" s="34">
        <v>16956657.91</v>
      </c>
      <c r="D8" s="34"/>
    </row>
    <row r="9" spans="1:4" ht="21.75">
      <c r="A9" s="32" t="s">
        <v>248</v>
      </c>
      <c r="B9" s="33" t="s">
        <v>20</v>
      </c>
      <c r="C9" s="34">
        <v>28432776.6</v>
      </c>
      <c r="D9" s="34"/>
    </row>
    <row r="10" spans="1:4" ht="21.75">
      <c r="A10" s="32" t="s">
        <v>249</v>
      </c>
      <c r="B10" s="33" t="s">
        <v>20</v>
      </c>
      <c r="C10" s="34">
        <v>225689.2</v>
      </c>
      <c r="D10" s="34"/>
    </row>
    <row r="11" spans="1:4" ht="21.75">
      <c r="A11" s="32" t="s">
        <v>246</v>
      </c>
      <c r="B11" s="33" t="s">
        <v>21</v>
      </c>
      <c r="C11" s="34">
        <v>20235643.84</v>
      </c>
      <c r="D11" s="34"/>
    </row>
    <row r="12" spans="1:4" ht="21.75">
      <c r="A12" s="32" t="s">
        <v>140</v>
      </c>
      <c r="B12" s="33" t="s">
        <v>189</v>
      </c>
      <c r="C12" s="34">
        <v>60000</v>
      </c>
      <c r="D12" s="34"/>
    </row>
    <row r="13" spans="1:4" ht="21.75">
      <c r="A13" s="32" t="s">
        <v>141</v>
      </c>
      <c r="B13" s="33" t="s">
        <v>190</v>
      </c>
      <c r="C13" s="34">
        <v>74113.86</v>
      </c>
      <c r="D13" s="34"/>
    </row>
    <row r="14" spans="1:4" ht="21.75">
      <c r="A14" s="32" t="s">
        <v>5</v>
      </c>
      <c r="B14" s="33" t="s">
        <v>69</v>
      </c>
      <c r="C14" s="35">
        <v>320341</v>
      </c>
      <c r="D14" s="34"/>
    </row>
    <row r="15" spans="1:4" ht="21.75">
      <c r="A15" s="32" t="s">
        <v>133</v>
      </c>
      <c r="B15" s="33">
        <v>704</v>
      </c>
      <c r="C15" s="35">
        <v>4306260</v>
      </c>
      <c r="D15" s="34"/>
    </row>
    <row r="16" spans="1:4" ht="21.75">
      <c r="A16" s="32" t="s">
        <v>6</v>
      </c>
      <c r="B16" s="33">
        <v>510000</v>
      </c>
      <c r="C16" s="35">
        <v>164492</v>
      </c>
      <c r="D16" s="34"/>
    </row>
    <row r="17" spans="1:4" ht="21.75">
      <c r="A17" s="32" t="s">
        <v>143</v>
      </c>
      <c r="B17" s="33"/>
      <c r="C17" s="34">
        <v>2435561</v>
      </c>
      <c r="D17" s="34"/>
    </row>
    <row r="18" spans="1:4" ht="21.75">
      <c r="A18" s="32" t="s">
        <v>142</v>
      </c>
      <c r="B18" s="33"/>
      <c r="C18" s="34">
        <v>1151040</v>
      </c>
      <c r="D18" s="34"/>
    </row>
    <row r="19" spans="1:4" ht="21.75">
      <c r="A19" s="32" t="s">
        <v>7</v>
      </c>
      <c r="B19" s="33">
        <v>531000</v>
      </c>
      <c r="C19" s="34">
        <v>292506.25</v>
      </c>
      <c r="D19" s="34"/>
    </row>
    <row r="20" spans="1:4" ht="21.75">
      <c r="A20" s="32" t="s">
        <v>8</v>
      </c>
      <c r="B20" s="33">
        <v>532000</v>
      </c>
      <c r="C20" s="34">
        <v>870568.37</v>
      </c>
      <c r="D20" s="34"/>
    </row>
    <row r="21" spans="1:4" ht="21.75">
      <c r="A21" s="32" t="s">
        <v>9</v>
      </c>
      <c r="B21" s="33">
        <v>533000</v>
      </c>
      <c r="C21" s="34">
        <v>222070</v>
      </c>
      <c r="D21" s="34"/>
    </row>
    <row r="22" spans="1:4" ht="21.75">
      <c r="A22" s="32" t="s">
        <v>10</v>
      </c>
      <c r="B22" s="33">
        <v>534000</v>
      </c>
      <c r="C22" s="34">
        <v>95287.17</v>
      </c>
      <c r="D22" s="34"/>
    </row>
    <row r="23" spans="1:4" ht="21.75">
      <c r="A23" s="32" t="s">
        <v>12</v>
      </c>
      <c r="B23" s="33">
        <v>541000</v>
      </c>
      <c r="C23" s="34">
        <v>15480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0</v>
      </c>
      <c r="D25" s="34"/>
    </row>
    <row r="26" spans="1:4" ht="21.75">
      <c r="A26" s="32" t="s">
        <v>119</v>
      </c>
      <c r="B26" s="33">
        <v>821</v>
      </c>
      <c r="C26" s="194"/>
      <c r="D26" s="195">
        <v>20393196.48</v>
      </c>
    </row>
    <row r="27" spans="1:4" ht="21.75">
      <c r="A27" s="32" t="s">
        <v>14</v>
      </c>
      <c r="B27" s="33">
        <v>700</v>
      </c>
      <c r="C27" s="34"/>
      <c r="D27" s="34">
        <v>19492610.32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120</v>
      </c>
      <c r="B29" s="33">
        <v>900</v>
      </c>
      <c r="C29" s="34"/>
      <c r="D29" s="34">
        <v>1888319.89</v>
      </c>
    </row>
    <row r="30" spans="1:4" ht="21.75">
      <c r="A30" s="32" t="s">
        <v>121</v>
      </c>
      <c r="B30" s="33"/>
      <c r="C30" s="34"/>
      <c r="D30" s="34">
        <v>1946149</v>
      </c>
    </row>
    <row r="31" spans="1:4" ht="21.75">
      <c r="A31" s="32" t="s">
        <v>122</v>
      </c>
      <c r="B31" s="33">
        <v>600</v>
      </c>
      <c r="C31" s="34"/>
      <c r="D31" s="34">
        <v>16125110</v>
      </c>
    </row>
    <row r="32" spans="1:4" ht="21.75">
      <c r="A32" s="32" t="s">
        <v>126</v>
      </c>
      <c r="B32" s="33"/>
      <c r="C32" s="34"/>
      <c r="D32" s="34">
        <v>4428400</v>
      </c>
    </row>
    <row r="33" spans="1:4" ht="21.75">
      <c r="A33" s="109" t="s">
        <v>255</v>
      </c>
      <c r="B33" s="108"/>
      <c r="C33" s="34"/>
      <c r="D33" s="34">
        <v>5428</v>
      </c>
    </row>
    <row r="34" spans="1:4" ht="22.5" thickBot="1">
      <c r="A34" s="36" t="s">
        <v>18</v>
      </c>
      <c r="B34" s="37"/>
      <c r="C34" s="38">
        <f>SUM(C5:C32)</f>
        <v>84286431.74000001</v>
      </c>
      <c r="D34" s="38">
        <f>SUM(D5:D33)</f>
        <v>84286431.74</v>
      </c>
    </row>
    <row r="35" spans="1:4" ht="22.5" thickTop="1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20"/>
      <c r="B39" s="220"/>
      <c r="C39" s="220"/>
      <c r="D39" s="220"/>
    </row>
    <row r="40" spans="1:4" ht="21.75">
      <c r="A40" s="220"/>
      <c r="B40" s="220"/>
      <c r="C40" s="220"/>
      <c r="D40" s="220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0"/>
  <sheetViews>
    <sheetView zoomScale="124" zoomScaleNormal="124" zoomScalePageLayoutView="0" workbookViewId="0" topLeftCell="A61">
      <selection activeCell="E58" sqref="E58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70" t="s">
        <v>144</v>
      </c>
      <c r="B1" s="270"/>
      <c r="C1" s="270"/>
      <c r="D1" s="270"/>
      <c r="E1" s="270"/>
    </row>
    <row r="2" spans="1:5" ht="23.25">
      <c r="A2" s="270" t="s">
        <v>260</v>
      </c>
      <c r="B2" s="270"/>
      <c r="C2" s="270"/>
      <c r="D2" s="270"/>
      <c r="E2" s="270"/>
    </row>
    <row r="3" spans="1:5" ht="23.25">
      <c r="A3" s="270" t="s">
        <v>282</v>
      </c>
      <c r="B3" s="270"/>
      <c r="C3" s="270"/>
      <c r="D3" s="270"/>
      <c r="E3" s="270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8425.67</v>
      </c>
      <c r="D7" s="73" t="s">
        <v>148</v>
      </c>
      <c r="E7" s="72">
        <f>B7-C7</f>
        <v>3271574.33</v>
      </c>
    </row>
    <row r="8" spans="1:5" ht="23.25">
      <c r="A8" s="70" t="s">
        <v>151</v>
      </c>
      <c r="B8" s="71">
        <v>662000</v>
      </c>
      <c r="C8" s="72">
        <v>354619</v>
      </c>
      <c r="D8" s="73" t="s">
        <v>148</v>
      </c>
      <c r="E8" s="72">
        <f>B8-C8</f>
        <v>307381</v>
      </c>
    </row>
    <row r="9" spans="1:5" ht="23.25">
      <c r="A9" s="70" t="s">
        <v>35</v>
      </c>
      <c r="B9" s="71">
        <v>550000</v>
      </c>
      <c r="C9" s="72">
        <v>309613.16</v>
      </c>
      <c r="D9" s="73" t="s">
        <v>148</v>
      </c>
      <c r="E9" s="72">
        <f>9-C9</f>
        <v>-309604.16</v>
      </c>
    </row>
    <row r="10" spans="1:5" ht="23.25">
      <c r="A10" s="70" t="s">
        <v>36</v>
      </c>
      <c r="B10" s="71">
        <v>0</v>
      </c>
      <c r="C10" s="74">
        <v>0</v>
      </c>
      <c r="D10" s="73" t="s">
        <v>148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21800</v>
      </c>
      <c r="D11" s="73" t="s">
        <v>148</v>
      </c>
      <c r="E11" s="72">
        <f t="shared" si="0"/>
        <v>48200</v>
      </c>
    </row>
    <row r="12" spans="1:5" ht="23.25">
      <c r="A12" s="70" t="s">
        <v>38</v>
      </c>
      <c r="B12" s="71">
        <v>0</v>
      </c>
      <c r="C12" s="74">
        <v>0</v>
      </c>
      <c r="D12" s="73" t="s">
        <v>148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9344182.65</v>
      </c>
      <c r="D13" s="73" t="s">
        <v>148</v>
      </c>
      <c r="E13" s="72">
        <f t="shared" si="0"/>
        <v>29285027.35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148</v>
      </c>
      <c r="E14" s="72">
        <f t="shared" si="0"/>
        <v>515444</v>
      </c>
    </row>
    <row r="15" spans="1:5" ht="24" thickBot="1">
      <c r="A15" s="77" t="s">
        <v>152</v>
      </c>
      <c r="B15" s="78">
        <f>SUM(B7:B14)</f>
        <v>54061210</v>
      </c>
      <c r="C15" s="79">
        <f>SUM(C7:C14)</f>
        <v>20393196.48</v>
      </c>
      <c r="D15" s="193" t="s">
        <v>281</v>
      </c>
      <c r="E15" s="80">
        <f t="shared" si="0"/>
        <v>33668013.519999996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>
        <v>2482000</v>
      </c>
      <c r="C20" s="53">
        <v>164492</v>
      </c>
      <c r="D20" s="75"/>
      <c r="E20" s="72">
        <f aca="true" t="shared" si="1" ref="E20:E30">B20-C20</f>
        <v>2317508</v>
      </c>
    </row>
    <row r="21" spans="1:5" ht="23.25">
      <c r="A21" s="70" t="s">
        <v>110</v>
      </c>
      <c r="B21" s="53">
        <v>3779640</v>
      </c>
      <c r="C21" s="53">
        <v>944910</v>
      </c>
      <c r="D21" s="75"/>
      <c r="E21" s="72">
        <f t="shared" si="1"/>
        <v>2834730</v>
      </c>
    </row>
    <row r="22" spans="1:5" ht="23.25">
      <c r="A22" s="70" t="s">
        <v>111</v>
      </c>
      <c r="B22" s="53">
        <v>12414440</v>
      </c>
      <c r="C22" s="53">
        <v>2641691</v>
      </c>
      <c r="D22" s="75"/>
      <c r="E22" s="72">
        <f t="shared" si="1"/>
        <v>9772749</v>
      </c>
    </row>
    <row r="23" spans="1:5" ht="23.25">
      <c r="A23" s="70" t="s">
        <v>7</v>
      </c>
      <c r="B23" s="54">
        <v>3724490</v>
      </c>
      <c r="C23" s="54">
        <v>292506.25</v>
      </c>
      <c r="D23" s="75"/>
      <c r="E23" s="72">
        <f t="shared" si="1"/>
        <v>3431983.75</v>
      </c>
    </row>
    <row r="24" spans="1:5" ht="23.25">
      <c r="A24" s="70" t="s">
        <v>8</v>
      </c>
      <c r="B24" s="54">
        <v>6095400</v>
      </c>
      <c r="C24" s="54">
        <v>870568.37</v>
      </c>
      <c r="D24" s="75"/>
      <c r="E24" s="72">
        <f t="shared" si="1"/>
        <v>5224831.63</v>
      </c>
    </row>
    <row r="25" spans="1:5" ht="23.25">
      <c r="A25" s="70" t="s">
        <v>9</v>
      </c>
      <c r="B25" s="54">
        <v>4491840</v>
      </c>
      <c r="C25" s="54">
        <v>222070</v>
      </c>
      <c r="D25" s="75"/>
      <c r="E25" s="72">
        <f t="shared" si="1"/>
        <v>4269770</v>
      </c>
    </row>
    <row r="26" spans="1:5" ht="23.25">
      <c r="A26" s="70" t="s">
        <v>10</v>
      </c>
      <c r="B26" s="54">
        <v>510000</v>
      </c>
      <c r="C26" s="54">
        <v>95287.17</v>
      </c>
      <c r="D26" s="75"/>
      <c r="E26" s="72">
        <f t="shared" si="1"/>
        <v>414712.83</v>
      </c>
    </row>
    <row r="27" spans="1:5" ht="23.25">
      <c r="A27" s="70" t="s">
        <v>12</v>
      </c>
      <c r="B27" s="54">
        <v>1886300</v>
      </c>
      <c r="C27" s="54">
        <v>15480</v>
      </c>
      <c r="D27" s="75"/>
      <c r="E27" s="72">
        <f t="shared" si="1"/>
        <v>1870820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f t="shared" si="1"/>
        <v>10173800</v>
      </c>
    </row>
    <row r="29" spans="1:5" ht="23.25">
      <c r="A29" s="70" t="s">
        <v>11</v>
      </c>
      <c r="B29" s="54">
        <v>8503300</v>
      </c>
      <c r="C29" s="55">
        <v>0</v>
      </c>
      <c r="D29" s="75"/>
      <c r="E29" s="72">
        <f t="shared" si="1"/>
        <v>8503300</v>
      </c>
    </row>
    <row r="30" spans="1:5" ht="23.25">
      <c r="A30" s="70" t="s">
        <v>155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5247004.79</v>
      </c>
      <c r="D31" s="192"/>
      <c r="E31" s="84">
        <f>SUM(E20:E30)</f>
        <v>48814205.20999999</v>
      </c>
    </row>
    <row r="32" spans="1:5" ht="23.25">
      <c r="A32" s="85"/>
      <c r="B32" s="86"/>
      <c r="C32" s="87"/>
      <c r="D32" s="88"/>
      <c r="E32" s="86"/>
    </row>
    <row r="33" spans="1:5" ht="23.25">
      <c r="A33" s="269" t="s">
        <v>156</v>
      </c>
      <c r="B33" s="269"/>
      <c r="C33" s="87">
        <f>C15-C31</f>
        <v>15146191.690000001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70" t="s">
        <v>157</v>
      </c>
      <c r="B35" s="270"/>
      <c r="C35" s="91"/>
      <c r="D35" s="68"/>
      <c r="E35" s="68"/>
    </row>
    <row r="36" spans="1:5" ht="23.25">
      <c r="A36" s="270" t="s">
        <v>144</v>
      </c>
      <c r="B36" s="270"/>
      <c r="C36" s="270"/>
      <c r="D36" s="270"/>
      <c r="E36" s="270"/>
    </row>
    <row r="37" spans="1:5" ht="23.25">
      <c r="A37" s="270" t="s">
        <v>260</v>
      </c>
      <c r="B37" s="270"/>
      <c r="C37" s="270"/>
      <c r="D37" s="270"/>
      <c r="E37" s="270"/>
    </row>
    <row r="38" spans="1:5" ht="23.25">
      <c r="A38" s="270" t="s">
        <v>282</v>
      </c>
      <c r="B38" s="270"/>
      <c r="C38" s="270"/>
      <c r="D38" s="270"/>
      <c r="E38" s="270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8425.67</v>
      </c>
      <c r="D42" s="73" t="s">
        <v>148</v>
      </c>
      <c r="E42" s="72">
        <f>B42-C42</f>
        <v>3271574.33</v>
      </c>
    </row>
    <row r="43" spans="1:5" ht="23.25">
      <c r="A43" s="70" t="s">
        <v>151</v>
      </c>
      <c r="B43" s="71">
        <v>662000</v>
      </c>
      <c r="C43" s="72">
        <v>354619</v>
      </c>
      <c r="D43" s="73" t="s">
        <v>148</v>
      </c>
      <c r="E43" s="72">
        <f>B43-C43</f>
        <v>307381</v>
      </c>
    </row>
    <row r="44" spans="1:5" ht="23.25">
      <c r="A44" s="70" t="s">
        <v>35</v>
      </c>
      <c r="B44" s="71">
        <v>550000</v>
      </c>
      <c r="C44" s="72">
        <v>309613.16</v>
      </c>
      <c r="D44" s="73" t="s">
        <v>148</v>
      </c>
      <c r="E44" s="72">
        <f>9-C44</f>
        <v>-309604.16</v>
      </c>
    </row>
    <row r="45" spans="1:5" ht="23.25">
      <c r="A45" s="70" t="s">
        <v>36</v>
      </c>
      <c r="B45" s="71">
        <v>0</v>
      </c>
      <c r="C45" s="74">
        <v>0</v>
      </c>
      <c r="D45" s="73" t="s">
        <v>148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21800</v>
      </c>
      <c r="D46" s="73" t="s">
        <v>148</v>
      </c>
      <c r="E46" s="72">
        <f t="shared" si="2"/>
        <v>48200</v>
      </c>
    </row>
    <row r="47" spans="1:5" ht="23.25">
      <c r="A47" s="70" t="s">
        <v>38</v>
      </c>
      <c r="B47" s="71">
        <v>0</v>
      </c>
      <c r="C47" s="74">
        <v>0</v>
      </c>
      <c r="D47" s="73" t="s">
        <v>148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9344182.65</v>
      </c>
      <c r="D48" s="73" t="s">
        <v>148</v>
      </c>
      <c r="E48" s="72">
        <f t="shared" si="2"/>
        <v>29285027.35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148</v>
      </c>
      <c r="E49" s="72">
        <f t="shared" si="2"/>
        <v>515444</v>
      </c>
    </row>
    <row r="50" spans="1:5" ht="24" thickBot="1">
      <c r="A50" s="77" t="s">
        <v>152</v>
      </c>
      <c r="B50" s="78">
        <f>SUM(B42:B49)</f>
        <v>54061210</v>
      </c>
      <c r="C50" s="79">
        <f>SUM(C42:C49)</f>
        <v>20393196.48</v>
      </c>
      <c r="D50" s="193" t="s">
        <v>281</v>
      </c>
      <c r="E50" s="80">
        <f t="shared" si="2"/>
        <v>33668013.519999996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>
        <v>2482000</v>
      </c>
      <c r="C55" s="53">
        <v>164492</v>
      </c>
      <c r="D55" s="75"/>
      <c r="E55" s="72">
        <f aca="true" t="shared" si="3" ref="E55:E65">B55-C55</f>
        <v>2317508</v>
      </c>
    </row>
    <row r="56" spans="1:5" ht="23.25">
      <c r="A56" s="70" t="s">
        <v>143</v>
      </c>
      <c r="B56" s="53">
        <v>10759910</v>
      </c>
      <c r="C56" s="53">
        <v>2435561</v>
      </c>
      <c r="D56" s="75"/>
      <c r="E56" s="72">
        <f t="shared" si="3"/>
        <v>8324349</v>
      </c>
    </row>
    <row r="57" spans="1:5" ht="23.25">
      <c r="A57" s="70" t="s">
        <v>142</v>
      </c>
      <c r="B57" s="53">
        <v>5434170</v>
      </c>
      <c r="C57" s="53">
        <v>1151040</v>
      </c>
      <c r="D57" s="75"/>
      <c r="E57" s="72">
        <f t="shared" si="3"/>
        <v>4283130</v>
      </c>
    </row>
    <row r="58" spans="1:5" ht="23.25">
      <c r="A58" s="70" t="s">
        <v>7</v>
      </c>
      <c r="B58" s="54">
        <v>3724490</v>
      </c>
      <c r="C58" s="54">
        <v>292506.25</v>
      </c>
      <c r="D58" s="75"/>
      <c r="E58" s="72">
        <f t="shared" si="3"/>
        <v>3431983.75</v>
      </c>
    </row>
    <row r="59" spans="1:5" ht="23.25">
      <c r="A59" s="70" t="s">
        <v>8</v>
      </c>
      <c r="B59" s="54">
        <v>6095400</v>
      </c>
      <c r="C59" s="54">
        <v>870568.37</v>
      </c>
      <c r="D59" s="75"/>
      <c r="E59" s="72">
        <f t="shared" si="3"/>
        <v>5224831.63</v>
      </c>
    </row>
    <row r="60" spans="1:5" ht="23.25">
      <c r="A60" s="70" t="s">
        <v>9</v>
      </c>
      <c r="B60" s="54">
        <v>4491840</v>
      </c>
      <c r="C60" s="54">
        <v>222070</v>
      </c>
      <c r="D60" s="75"/>
      <c r="E60" s="72">
        <f t="shared" si="3"/>
        <v>4269770</v>
      </c>
    </row>
    <row r="61" spans="1:5" ht="23.25">
      <c r="A61" s="70" t="s">
        <v>10</v>
      </c>
      <c r="B61" s="54">
        <v>510000</v>
      </c>
      <c r="C61" s="54">
        <v>95287.17</v>
      </c>
      <c r="D61" s="75"/>
      <c r="E61" s="72">
        <f t="shared" si="3"/>
        <v>414712.83</v>
      </c>
    </row>
    <row r="62" spans="1:5" ht="23.25">
      <c r="A62" s="70" t="s">
        <v>12</v>
      </c>
      <c r="B62" s="54">
        <v>1886300</v>
      </c>
      <c r="C62" s="54">
        <v>15480</v>
      </c>
      <c r="D62" s="75"/>
      <c r="E62" s="72">
        <f t="shared" si="3"/>
        <v>1870820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f t="shared" si="3"/>
        <v>10173800</v>
      </c>
    </row>
    <row r="64" spans="1:5" ht="23.25">
      <c r="A64" s="70" t="s">
        <v>11</v>
      </c>
      <c r="B64" s="54">
        <v>8503300</v>
      </c>
      <c r="C64" s="55">
        <v>0</v>
      </c>
      <c r="D64" s="75"/>
      <c r="E64" s="72">
        <f t="shared" si="3"/>
        <v>8503300</v>
      </c>
    </row>
    <row r="65" spans="1:5" ht="23.25">
      <c r="A65" s="70" t="s">
        <v>155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5247004.79</v>
      </c>
      <c r="D66" s="192"/>
      <c r="E66" s="84">
        <f>SUM(E55:E65)</f>
        <v>48814205.20999999</v>
      </c>
    </row>
    <row r="67" spans="1:5" ht="23.25">
      <c r="A67" s="85"/>
      <c r="B67" s="86"/>
      <c r="C67" s="87"/>
      <c r="D67" s="88"/>
      <c r="E67" s="86"/>
    </row>
    <row r="68" spans="1:5" ht="23.25">
      <c r="A68" s="269" t="s">
        <v>156</v>
      </c>
      <c r="B68" s="269"/>
      <c r="C68" s="87">
        <f>C50-C66</f>
        <v>15146191.690000001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70" t="s">
        <v>157</v>
      </c>
      <c r="B70" s="270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2014-01-28T06:23:46Z</cp:lastPrinted>
  <dcterms:created xsi:type="dcterms:W3CDTF">2004-06-11T15:17:09Z</dcterms:created>
  <dcterms:modified xsi:type="dcterms:W3CDTF">2014-01-28T06:30:23Z</dcterms:modified>
  <cp:category/>
  <cp:version/>
  <cp:contentType/>
  <cp:contentStatus/>
</cp:coreProperties>
</file>