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<sst xmlns="http://schemas.openxmlformats.org/spreadsheetml/2006/main" count="1005" uniqueCount="310">
  <si>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</si>
  <si>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</si>
  <si>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</si>
  <si>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</si>
  <si>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</si>
  <si>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</si>
  <si>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</si>
  <si>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</si>
  <si>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</si>
  <si>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</si>
  <si>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</si>
  <si>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</si>
  <si>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</si>
  <si>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</si>
  <si>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</si>
  <si>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</si>
  <si>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</si>
  <si>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</si>
  <si>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</si>
  <si>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</si>
  <si>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</si>
  <si>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</si>
  <si>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</si>
  <si>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</si>
  <si>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</si>
  <si>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</si>
  <si>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</si>
  <si>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</si>
  <si>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</si>
  <si>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</si>
  <si>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</si>
  <si>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</si>
  <si>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</si>
  <si>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</si>
  <si>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</si>
  <si>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</si>
  <si>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</si>
  <si>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</si>
  <si>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</si>
  <si>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</si>
  <si>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</si>
  <si>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</si>
  <si>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</si>
  <si>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</si>
  <si>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</si>
  <si>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</si>
  <si>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</si>
  <si>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</si>
  <si>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</si>
  <si>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</si>
  <si>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</si>
  <si>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</si>
  <si>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</si>
  <si>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</si>
  <si>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</si>
  <si>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</si>
  <si>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</si>
  <si>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</si>
  <si>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</si>
  <si>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</si>
  <si>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</si>
  <si>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</si>
  <si>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</si>
  <si>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</si>
  <si>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</si>
  <si>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</si>
  <si>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</si>
  <si>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</si>
  <si>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</si>
  <si>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</si>
  <si>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</si>
  <si>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</si>
  <si>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ธ.ก.ส. หัวหิน 435-2-15433-2</t>
  </si>
  <si>
    <t>เงินฝาก ธ.ก.ส. หัวหิน 435-2-15706-3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</si>
  <si>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</si>
  <si>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</si>
  <si>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</si>
  <si>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</si>
  <si>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</si>
  <si>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</si>
  <si>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</si>
  <si>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</si>
  <si>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</si>
  <si>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</si>
  <si>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</si>
  <si>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</si>
  <si>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</si>
  <si>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</si>
  <si>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</si>
  <si>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</si>
  <si>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</si>
  <si>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</si>
  <si>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</si>
  <si>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</si>
  <si>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</si>
  <si>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</si>
  <si>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</si>
  <si>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</si>
  <si>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</si>
  <si>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</si>
  <si>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</si>
  <si>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</si>
  <si>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</si>
  <si>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</si>
  <si>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</si>
  <si>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</si>
  <si>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</si>
  <si>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</si>
  <si>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</si>
  <si>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</si>
  <si>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</si>
  <si>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</si>
  <si>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</si>
  <si>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</si>
  <si>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</si>
  <si>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</si>
  <si>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</si>
  <si>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</si>
  <si>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</si>
  <si>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</si>
  <si>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</si>
  <si>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</si>
  <si>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</si>
  <si>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</si>
  <si>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</si>
  <si>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</si>
  <si>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</si>
  <si>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</si>
  <si>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</si>
  <si>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</si>
  <si>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</si>
  <si>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</si>
  <si>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</si>
  <si>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</si>
  <si>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</si>
  <si>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</si>
  <si>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</si>
  <si>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</si>
  <si>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</si>
  <si>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</si>
  <si>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</si>
  <si>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</si>
  <si>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</si>
  <si>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</si>
  <si>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</si>
  <si>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</si>
  <si>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</si>
  <si>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</si>
  <si>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</si>
  <si>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</si>
  <si>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</si>
  <si>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</si>
  <si>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</si>
  <si>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</si>
  <si>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</si>
  <si>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</si>
  <si>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</si>
  <si>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</si>
  <si>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</si>
  <si>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</si>
  <si>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งบรายรับ - รายจ่ายตามงบประมาณ ประจำปี 2555</t>
  </si>
  <si>
    <t>องค์การบริหารส่วนตำบลหินเหล็กไฟ  อำเภอหัวหิน  จังหวัดประจวบคีรีขันธ์</t>
  </si>
  <si>
    <t>โครงการป้องกันและแก้ไขปัญหายาเสพติด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</si>
  <si>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</si>
  <si>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</si>
  <si>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</si>
  <si>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</si>
  <si>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</si>
  <si>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</si>
  <si>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</si>
  <si>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</si>
  <si>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เงินทุนการศึกษา ผู้ดูแลเด็กเล็ก</t>
  </si>
  <si>
    <t>ค่าวัสดุการศึกษา ศูนย์พัฒนาเด็กเล็ก</t>
  </si>
  <si>
    <t>ค่าใช้สอย  ค่าใช้จ่ายในการเลือกตั้งฯ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</si>
  <si>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</si>
  <si>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</si>
  <si>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</si>
  <si>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</si>
  <si>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</si>
  <si>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</si>
  <si>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</si>
  <si>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</si>
  <si>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</si>
  <si>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</si>
  <si>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</si>
  <si>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</si>
  <si>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</si>
  <si>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</si>
  <si>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</si>
  <si>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</si>
  <si>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</si>
  <si>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</si>
  <si>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</si>
  <si>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</si>
  <si>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</si>
  <si>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</si>
  <si>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</si>
  <si>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</si>
  <si>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</si>
  <si>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r>
      <t>เงินอุดหนุนเฉพาะกิจ เบี้ยยังชีพผู้พิการ</t>
    </r>
  </si>
  <si>
    <t>เงินอุดหนุนเฉพาะกิจ เบี้ยยังชีพผู้สูงอายุ</t>
  </si>
  <si>
    <t>เงินเพิ่มต่างๆ ผู้ดูแลเด็กเล็ก</t>
  </si>
  <si>
    <t>ปีงบประมาณ 2556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</si>
  <si>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</si>
  <si>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</si>
  <si>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</si>
  <si>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</si>
  <si>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</si>
  <si>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</si>
  <si>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</si>
  <si>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</si>
  <si>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</si>
  <si>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</si>
  <si>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</si>
  <si>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</si>
  <si>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</si>
  <si>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</si>
  <si>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</si>
  <si>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</si>
  <si>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</si>
  <si>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</si>
  <si>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</si>
  <si>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</si>
  <si>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</si>
  <si>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</si>
  <si>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</si>
  <si>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</si>
  <si>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</si>
  <si>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</si>
  <si>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</si>
  <si>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</si>
  <si>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</si>
  <si>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</si>
  <si>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</si>
  <si>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</si>
  <si>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</si>
  <si>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</si>
  <si>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</si>
  <si>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</si>
  <si>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</si>
  <si>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</si>
  <si>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เงินอุดหนุนเฉพาะกิจ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</si>
  <si>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</si>
  <si>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</si>
  <si>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</si>
  <si>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</si>
  <si>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>เงินเดือน  (ฝ่ายการเมือง)</t>
  </si>
  <si>
    <t>เงินเดิอน  (ฝ่ายประจำ)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</si>
  <si>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</si>
  <si>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</si>
  <si>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</si>
  <si>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</si>
  <si>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</si>
  <si>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</si>
  <si>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</si>
  <si>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</si>
  <si>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</si>
  <si>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</si>
  <si>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</si>
  <si>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</si>
  <si>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</si>
  <si>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</si>
  <si>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</si>
  <si>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</si>
  <si>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</si>
  <si>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</si>
  <si>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</si>
  <si>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</si>
  <si>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</si>
  <si>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</si>
  <si>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*00311</t>
  </si>
  <si>
    <t>*00312</t>
  </si>
  <si>
    <t>*00321</t>
  </si>
  <si>
    <t>*00322</t>
  </si>
  <si>
    <t>*00411</t>
  </si>
  <si>
    <t>รวมเดือนนี้</t>
  </si>
  <si>
    <t>รวมตั้งแต่ต้นปี</t>
  </si>
  <si>
    <t>*00332</t>
  </si>
  <si>
    <t>เงินอุดหนุนโครงการครอบครัวอบอุ่นเพิ่มพูนศักยภาพฯ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</si>
  <si>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</si>
  <si>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</si>
  <si>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</si>
  <si>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</si>
  <si>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</si>
  <si>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</si>
  <si>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</si>
  <si>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</si>
  <si>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</si>
  <si>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</si>
  <si>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</si>
  <si>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 xml:space="preserve"> วันที่  31 พฤษภาคม  2556</t>
  </si>
  <si>
    <t>เงินอุดหนุนโครงการเยาวชนอาสาพัฒนาชุมชน</t>
  </si>
  <si>
    <t>ปรับปรุงถึง เม.ย. 56</t>
  </si>
  <si>
    <t xml:space="preserve"> วันที่  30  มิถุนายน  2556</t>
  </si>
  <si>
    <t xml:space="preserve">  ณ วันที่  30  มิถุนายน  2556</t>
  </si>
  <si>
    <t>วันที่  30  มิถุนายน   2556</t>
  </si>
  <si>
    <t>ณ วันที่  30  มิถุนายน    2556</t>
  </si>
  <si>
    <t>เงินฝาก ธ.ก.ส. หัวหิน 310000219193</t>
  </si>
  <si>
    <t>ยอดคงเหลือตามรายงานธนาคาร ณ วันที่   30  มิถุนายน   พ.ศ. 2556</t>
  </si>
  <si>
    <t>ยอดคงเหลือตามบัญชี ณ วันที่ 30 มิถุนายน   พ.ศ.2556</t>
  </si>
  <si>
    <t>วันที่   30 มิถุนายน  พ.ศ.2556</t>
  </si>
  <si>
    <t>วันที่   30  มิถุนายน  พ.ศ.2556</t>
  </si>
  <si>
    <t xml:space="preserve">  ณ วันที่ 30  มิถุนายน  2556</t>
  </si>
  <si>
    <t>ตั้งแต่วันที่  1  ตุลาคม พ.ศ. 2555 ถึงวันที่   30 มิถุนายน  2556</t>
  </si>
  <si>
    <t>ตั้งแต่วันที่ 1 ตุลาคม 2555 ถึง วันที่ 30 มิถุนายน   2556</t>
  </si>
  <si>
    <t>ตั้งแต่วันที่ 1 ตุลาคม 2555 ถึง วันที่ 30 มิถุนายน  2556</t>
  </si>
  <si>
    <t>ประจำเดือน  มิถุนายน   2556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</si>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</sst>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0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9"/>
      <name val="Angsana New"/>
      <family val="1"/>
    </font>
    <font>
      <sz val="9"/>
      <name val="Cordia New"/>
      <family val="2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2" fillId="0" borderId="0" xfId="37" applyFont="1" applyAlignment="1">
      <alignment/>
    </xf>
    <xf numFmtId="43" fontId="73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24" xfId="37" applyFont="1" applyBorder="1" applyAlignment="1">
      <alignment horizontal="right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3" fontId="22" fillId="0" borderId="26" xfId="37" applyFont="1" applyBorder="1" applyAlignment="1">
      <alignment horizontal="center"/>
    </xf>
    <xf numFmtId="43" fontId="22" fillId="0" borderId="10" xfId="37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3" fontId="22" fillId="0" borderId="0" xfId="37" applyFont="1" applyBorder="1" applyAlignment="1">
      <alignment horizontal="center"/>
    </xf>
    <xf numFmtId="43" fontId="22" fillId="0" borderId="15" xfId="37" applyFont="1" applyBorder="1" applyAlignment="1">
      <alignment horizontal="center"/>
    </xf>
    <xf numFmtId="43" fontId="22" fillId="0" borderId="11" xfId="37" applyFont="1" applyBorder="1" applyAlignment="1">
      <alignment horizontal="center"/>
    </xf>
    <xf numFmtId="43" fontId="22" fillId="0" borderId="14" xfId="37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3" fontId="22" fillId="0" borderId="27" xfId="37" applyFont="1" applyBorder="1" applyAlignment="1">
      <alignment horizontal="center"/>
    </xf>
    <xf numFmtId="43" fontId="22" fillId="0" borderId="16" xfId="37" applyFont="1" applyBorder="1" applyAlignment="1">
      <alignment horizontal="center"/>
    </xf>
    <xf numFmtId="0" fontId="24" fillId="0" borderId="15" xfId="0" applyFont="1" applyBorder="1" applyAlignment="1">
      <alignment/>
    </xf>
    <xf numFmtId="43" fontId="25" fillId="0" borderId="28" xfId="37" applyFont="1" applyBorder="1" applyAlignment="1">
      <alignment/>
    </xf>
    <xf numFmtId="43" fontId="25" fillId="0" borderId="15" xfId="37" applyFont="1" applyBorder="1" applyAlignment="1">
      <alignment/>
    </xf>
    <xf numFmtId="43" fontId="25" fillId="0" borderId="0" xfId="37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9" xfId="0" applyFont="1" applyBorder="1" applyAlignment="1">
      <alignment/>
    </xf>
    <xf numFmtId="43" fontId="25" fillId="0" borderId="29" xfId="37" applyFont="1" applyBorder="1" applyAlignment="1">
      <alignment/>
    </xf>
    <xf numFmtId="43" fontId="25" fillId="0" borderId="30" xfId="37" applyFont="1" applyBorder="1" applyAlignment="1">
      <alignment/>
    </xf>
    <xf numFmtId="43" fontId="25" fillId="0" borderId="29" xfId="0" applyNumberFormat="1" applyFont="1" applyBorder="1" applyAlignment="1">
      <alignment/>
    </xf>
    <xf numFmtId="43" fontId="25" fillId="0" borderId="0" xfId="37" applyFont="1" applyAlignment="1">
      <alignment/>
    </xf>
    <xf numFmtId="43" fontId="25" fillId="0" borderId="31" xfId="37" applyFont="1" applyBorder="1" applyAlignment="1">
      <alignment/>
    </xf>
    <xf numFmtId="43" fontId="25" fillId="0" borderId="29" xfId="37" applyFont="1" applyBorder="1" applyAlignment="1">
      <alignment horizontal="right"/>
    </xf>
    <xf numFmtId="43" fontId="25" fillId="0" borderId="15" xfId="37" applyFont="1" applyBorder="1" applyAlignment="1">
      <alignment horizontal="right"/>
    </xf>
    <xf numFmtId="0" fontId="25" fillId="0" borderId="16" xfId="0" applyFont="1" applyBorder="1" applyAlignment="1">
      <alignment/>
    </xf>
    <xf numFmtId="43" fontId="25" fillId="0" borderId="32" xfId="37" applyFont="1" applyBorder="1" applyAlignment="1">
      <alignment horizontal="center"/>
    </xf>
    <xf numFmtId="43" fontId="25" fillId="0" borderId="16" xfId="37" applyFont="1" applyBorder="1" applyAlignment="1">
      <alignment horizontal="right"/>
    </xf>
    <xf numFmtId="43" fontId="25" fillId="0" borderId="27" xfId="37" applyFont="1" applyBorder="1" applyAlignment="1">
      <alignment/>
    </xf>
    <xf numFmtId="43" fontId="25" fillId="0" borderId="16" xfId="37" applyFont="1" applyBorder="1" applyAlignment="1">
      <alignment/>
    </xf>
    <xf numFmtId="0" fontId="22" fillId="0" borderId="17" xfId="0" applyFont="1" applyBorder="1" applyAlignment="1">
      <alignment horizontal="center"/>
    </xf>
    <xf numFmtId="43" fontId="22" fillId="0" borderId="18" xfId="37" applyFont="1" applyBorder="1" applyAlignment="1">
      <alignment/>
    </xf>
    <xf numFmtId="43" fontId="22" fillId="0" borderId="17" xfId="37" applyFont="1" applyBorder="1" applyAlignment="1">
      <alignment/>
    </xf>
    <xf numFmtId="43" fontId="22" fillId="0" borderId="33" xfId="37" applyFont="1" applyBorder="1" applyAlignment="1">
      <alignment/>
    </xf>
    <xf numFmtId="43" fontId="22" fillId="0" borderId="17" xfId="0" applyNumberFormat="1" applyFont="1" applyBorder="1" applyAlignment="1">
      <alignment/>
    </xf>
    <xf numFmtId="0" fontId="24" fillId="0" borderId="28" xfId="0" applyFont="1" applyBorder="1" applyAlignment="1">
      <alignment/>
    </xf>
    <xf numFmtId="43" fontId="25" fillId="0" borderId="34" xfId="37" applyFont="1" applyBorder="1" applyAlignment="1">
      <alignment/>
    </xf>
    <xf numFmtId="0" fontId="25" fillId="0" borderId="0" xfId="0" applyFont="1" applyAlignment="1">
      <alignment/>
    </xf>
    <xf numFmtId="0" fontId="25" fillId="0" borderId="35" xfId="0" applyFont="1" applyBorder="1" applyAlignment="1">
      <alignment/>
    </xf>
    <xf numFmtId="43" fontId="25" fillId="0" borderId="36" xfId="37" applyFont="1" applyBorder="1" applyAlignment="1">
      <alignment horizontal="right"/>
    </xf>
    <xf numFmtId="43" fontId="25" fillId="0" borderId="11" xfId="37" applyFont="1" applyBorder="1" applyAlignment="1">
      <alignment/>
    </xf>
    <xf numFmtId="0" fontId="25" fillId="0" borderId="32" xfId="0" applyFont="1" applyBorder="1" applyAlignment="1">
      <alignment/>
    </xf>
    <xf numFmtId="43" fontId="25" fillId="0" borderId="32" xfId="37" applyFont="1" applyBorder="1" applyAlignment="1">
      <alignment/>
    </xf>
    <xf numFmtId="43" fontId="22" fillId="0" borderId="20" xfId="37" applyFont="1" applyBorder="1" applyAlignment="1">
      <alignment/>
    </xf>
    <xf numFmtId="43" fontId="22" fillId="0" borderId="0" xfId="37" applyFont="1" applyAlignment="1">
      <alignment/>
    </xf>
    <xf numFmtId="43" fontId="22" fillId="0" borderId="23" xfId="37" applyFont="1" applyBorder="1" applyAlignment="1">
      <alignment/>
    </xf>
    <xf numFmtId="43" fontId="23" fillId="0" borderId="0" xfId="0" applyNumberFormat="1" applyFont="1" applyAlignment="1">
      <alignment/>
    </xf>
    <xf numFmtId="43" fontId="25" fillId="33" borderId="30" xfId="37" applyFont="1" applyFill="1" applyBorder="1" applyAlignment="1">
      <alignment/>
    </xf>
    <xf numFmtId="43" fontId="25" fillId="33" borderId="29" xfId="37" applyFont="1" applyFill="1" applyBorder="1" applyAlignment="1">
      <alignment/>
    </xf>
    <xf numFmtId="43" fontId="25" fillId="33" borderId="29" xfId="0" applyNumberFormat="1" applyFont="1" applyFill="1" applyBorder="1" applyAlignment="1">
      <alignment/>
    </xf>
    <xf numFmtId="43" fontId="25" fillId="33" borderId="15" xfId="0" applyNumberFormat="1" applyFont="1" applyFill="1" applyBorder="1" applyAlignment="1">
      <alignment/>
    </xf>
    <xf numFmtId="43" fontId="25" fillId="33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43" fontId="29" fillId="0" borderId="17" xfId="37" applyFont="1" applyBorder="1" applyAlignment="1">
      <alignment/>
    </xf>
    <xf numFmtId="0" fontId="29" fillId="0" borderId="17" xfId="0" applyFont="1" applyBorder="1" applyAlignment="1">
      <alignment/>
    </xf>
    <xf numFmtId="43" fontId="29" fillId="0" borderId="17" xfId="37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43" fontId="27" fillId="0" borderId="17" xfId="37" applyFont="1" applyBorder="1" applyAlignment="1">
      <alignment/>
    </xf>
    <xf numFmtId="43" fontId="27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43" fontId="30" fillId="0" borderId="17" xfId="37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9" fillId="0" borderId="17" xfId="37" applyFont="1" applyBorder="1" applyAlignment="1">
      <alignment horizontal="center"/>
    </xf>
    <xf numFmtId="43" fontId="29" fillId="0" borderId="16" xfId="37" applyFont="1" applyBorder="1" applyAlignment="1">
      <alignment horizontal="center"/>
    </xf>
    <xf numFmtId="43" fontId="27" fillId="0" borderId="17" xfId="0" applyNumberFormat="1" applyFont="1" applyBorder="1" applyAlignment="1">
      <alignment horizontal="center"/>
    </xf>
    <xf numFmtId="43" fontId="27" fillId="0" borderId="17" xfId="0" applyNumberFormat="1" applyFont="1" applyBorder="1" applyAlignment="1">
      <alignment horizontal="right"/>
    </xf>
    <xf numFmtId="43" fontId="27" fillId="0" borderId="16" xfId="0" applyNumberFormat="1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43" fontId="27" fillId="0" borderId="17" xfId="37" applyFont="1" applyBorder="1" applyAlignment="1">
      <alignment horizontal="center"/>
    </xf>
    <xf numFmtId="43" fontId="27" fillId="0" borderId="16" xfId="37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8" fillId="0" borderId="17" xfId="37" applyFont="1" applyBorder="1" applyAlignment="1">
      <alignment/>
    </xf>
    <xf numFmtId="43" fontId="29" fillId="0" borderId="17" xfId="37" applyFont="1" applyBorder="1" applyAlignment="1">
      <alignment/>
    </xf>
    <xf numFmtId="0" fontId="28" fillId="34" borderId="17" xfId="0" applyFont="1" applyFill="1" applyBorder="1" applyAlignment="1">
      <alignment horizontal="right"/>
    </xf>
    <xf numFmtId="43" fontId="28" fillId="34" borderId="17" xfId="37" applyFont="1" applyFill="1" applyBorder="1" applyAlignment="1">
      <alignment/>
    </xf>
    <xf numFmtId="43" fontId="27" fillId="0" borderId="10" xfId="37" applyFont="1" applyBorder="1" applyAlignment="1">
      <alignment horizontal="right"/>
    </xf>
    <xf numFmtId="0" fontId="30" fillId="0" borderId="20" xfId="0" applyFont="1" applyBorder="1" applyAlignment="1">
      <alignment horizontal="right"/>
    </xf>
    <xf numFmtId="43" fontId="30" fillId="0" borderId="20" xfId="37" applyFont="1" applyBorder="1" applyAlignment="1">
      <alignment/>
    </xf>
    <xf numFmtId="43" fontId="30" fillId="0" borderId="20" xfId="37" applyFont="1" applyBorder="1" applyAlignment="1">
      <alignment horizontal="right"/>
    </xf>
    <xf numFmtId="207" fontId="30" fillId="0" borderId="20" xfId="37" applyNumberFormat="1" applyFont="1" applyBorder="1" applyAlignment="1">
      <alignment/>
    </xf>
    <xf numFmtId="43" fontId="23" fillId="0" borderId="0" xfId="37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3" fontId="33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30" fillId="0" borderId="17" xfId="37" applyFont="1" applyBorder="1" applyAlignment="1">
      <alignment horizontal="center" vertical="justify"/>
    </xf>
    <xf numFmtId="208" fontId="30" fillId="0" borderId="17" xfId="37" applyNumberFormat="1" applyFont="1" applyBorder="1" applyAlignment="1">
      <alignment/>
    </xf>
    <xf numFmtId="208" fontId="30" fillId="0" borderId="20" xfId="37" applyNumberFormat="1" applyFont="1" applyBorder="1" applyAlignment="1">
      <alignment/>
    </xf>
    <xf numFmtId="43" fontId="30" fillId="0" borderId="20" xfId="37" applyNumberFormat="1" applyFont="1" applyBorder="1" applyAlignment="1">
      <alignment horizontal="right"/>
    </xf>
    <xf numFmtId="208" fontId="30" fillId="0" borderId="20" xfId="37" applyNumberFormat="1" applyFont="1" applyBorder="1" applyAlignment="1">
      <alignment horizontal="right"/>
    </xf>
    <xf numFmtId="0" fontId="17" fillId="0" borderId="17" xfId="0" applyFont="1" applyBorder="1" applyAlignment="1">
      <alignment horizontal="center"/>
    </xf>
    <xf numFmtId="43" fontId="1" fillId="0" borderId="14" xfId="37" applyFont="1" applyBorder="1" applyAlignment="1">
      <alignment/>
    </xf>
    <xf numFmtId="43" fontId="17" fillId="0" borderId="21" xfId="37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3" fontId="22" fillId="0" borderId="0" xfId="37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43" fontId="22" fillId="0" borderId="0" xfId="37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0" borderId="33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zoomScale="150" zoomScaleNormal="150" zoomScalePageLayoutView="0" workbookViewId="0" topLeftCell="A1">
      <selection activeCell="B8" sqref="B8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72" t="s">
        <v>161</v>
      </c>
      <c r="B1" s="272"/>
      <c r="C1" s="272"/>
      <c r="D1" s="272"/>
    </row>
    <row r="2" spans="1:4" s="1" customFormat="1" ht="20.25" customHeight="1">
      <c r="A2" s="272" t="s">
        <v>83</v>
      </c>
      <c r="B2" s="272"/>
      <c r="C2" s="272"/>
      <c r="D2" s="272"/>
    </row>
    <row r="3" spans="1:4" s="1" customFormat="1" ht="21">
      <c r="A3" s="272" t="s">
        <v>295</v>
      </c>
      <c r="B3" s="272"/>
      <c r="C3" s="272"/>
      <c r="D3" s="272"/>
    </row>
    <row r="4" spans="1:4" s="1" customFormat="1" ht="21">
      <c r="A4" s="51" t="s">
        <v>32</v>
      </c>
      <c r="B4" s="56" t="s">
        <v>24</v>
      </c>
      <c r="C4" s="57"/>
      <c r="D4" s="56" t="s">
        <v>81</v>
      </c>
    </row>
    <row r="5" spans="1:4" s="1" customFormat="1" ht="21">
      <c r="A5" s="1" t="s">
        <v>84</v>
      </c>
      <c r="B5" s="22">
        <v>7256396.97</v>
      </c>
      <c r="C5" s="22"/>
      <c r="D5" s="22">
        <v>52191437.82</v>
      </c>
    </row>
    <row r="6" spans="1:4" s="1" customFormat="1" ht="21">
      <c r="A6" s="1" t="s">
        <v>167</v>
      </c>
      <c r="B6" s="22">
        <v>118628.4</v>
      </c>
      <c r="C6" s="22"/>
      <c r="D6" s="22">
        <v>966183.72</v>
      </c>
    </row>
    <row r="7" spans="1:4" s="1" customFormat="1" ht="21">
      <c r="A7" s="1" t="s">
        <v>168</v>
      </c>
      <c r="B7" s="22">
        <v>196560</v>
      </c>
      <c r="C7" s="22"/>
      <c r="D7" s="22">
        <v>8681780</v>
      </c>
    </row>
    <row r="8" spans="1:4" s="1" customFormat="1" ht="21">
      <c r="A8" s="1" t="s">
        <v>88</v>
      </c>
      <c r="B8" s="22">
        <v>55200</v>
      </c>
      <c r="C8" s="22"/>
      <c r="D8" s="22">
        <v>1190780</v>
      </c>
    </row>
    <row r="9" spans="1:4" s="1" customFormat="1" ht="21">
      <c r="A9" s="1" t="s">
        <v>169</v>
      </c>
      <c r="B9" s="22">
        <v>0</v>
      </c>
      <c r="C9" s="22"/>
      <c r="D9" s="22">
        <v>4183300</v>
      </c>
    </row>
    <row r="10" spans="1:4" s="1" customFormat="1" ht="21">
      <c r="A10" s="1" t="s">
        <v>141</v>
      </c>
      <c r="B10" s="22">
        <v>608.76</v>
      </c>
      <c r="C10" s="22"/>
      <c r="D10" s="22">
        <v>7814.2</v>
      </c>
    </row>
    <row r="11" spans="2:4" s="1" customFormat="1" ht="21">
      <c r="B11" s="22"/>
      <c r="C11" s="22"/>
      <c r="D11" s="22"/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7627394.13</v>
      </c>
      <c r="C18" s="58"/>
      <c r="D18" s="92">
        <f>SUM(D5:D17)</f>
        <v>67221295.74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85</v>
      </c>
      <c r="B20" s="22">
        <v>3663475.85</v>
      </c>
      <c r="C20" s="22"/>
      <c r="D20" s="22">
        <v>25964743</v>
      </c>
    </row>
    <row r="21" spans="1:4" s="1" customFormat="1" ht="21">
      <c r="A21" s="1" t="s">
        <v>166</v>
      </c>
      <c r="B21" s="22">
        <v>719712.9</v>
      </c>
      <c r="C21" s="22"/>
      <c r="D21" s="22">
        <v>1652425.78</v>
      </c>
    </row>
    <row r="22" spans="1:4" s="1" customFormat="1" ht="21">
      <c r="A22" s="1" t="s">
        <v>86</v>
      </c>
      <c r="B22" s="22">
        <v>0</v>
      </c>
      <c r="C22" s="22"/>
      <c r="D22" s="22">
        <v>563411.25</v>
      </c>
    </row>
    <row r="23" spans="1:4" s="1" customFormat="1" ht="21">
      <c r="A23" s="1" t="s">
        <v>164</v>
      </c>
      <c r="B23" s="22">
        <v>655700</v>
      </c>
      <c r="C23" s="22"/>
      <c r="D23" s="22">
        <v>6472620</v>
      </c>
    </row>
    <row r="24" spans="1:4" s="1" customFormat="1" ht="21">
      <c r="A24" s="1" t="s">
        <v>165</v>
      </c>
      <c r="B24" s="22">
        <v>65520</v>
      </c>
      <c r="C24" s="22"/>
      <c r="D24" s="22">
        <v>4395340</v>
      </c>
    </row>
    <row r="25" spans="1:4" s="1" customFormat="1" ht="21">
      <c r="A25" s="1" t="s">
        <v>120</v>
      </c>
      <c r="B25" s="22">
        <v>0</v>
      </c>
      <c r="C25" s="22"/>
      <c r="D25" s="22">
        <v>1967676</v>
      </c>
    </row>
    <row r="26" spans="1:4" s="1" customFormat="1" ht="21">
      <c r="A26" s="1" t="s">
        <v>68</v>
      </c>
      <c r="B26" s="22">
        <v>0</v>
      </c>
      <c r="C26" s="22"/>
      <c r="D26" s="22">
        <v>806665.21</v>
      </c>
    </row>
    <row r="27" spans="1:4" s="1" customFormat="1" ht="21">
      <c r="A27" s="1" t="s">
        <v>5</v>
      </c>
      <c r="B27" s="22">
        <v>9500</v>
      </c>
      <c r="C27" s="22"/>
      <c r="D27" s="22">
        <v>1284108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5113908.75</v>
      </c>
      <c r="C31" s="58"/>
      <c r="D31" s="92">
        <f>SUM(D20:D30)</f>
        <v>43106989.24</v>
      </c>
    </row>
    <row r="32" spans="1:4" s="1" customFormat="1" ht="21.75" thickTop="1">
      <c r="A32" s="52" t="s">
        <v>87</v>
      </c>
      <c r="B32" s="58">
        <f>B18-B31</f>
        <v>2513485.38</v>
      </c>
      <c r="C32" s="58"/>
      <c r="D32" s="58">
        <f>D18-D31</f>
        <v>24114306.499999993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73" t="s">
        <v>283</v>
      </c>
      <c r="B35" s="273"/>
      <c r="C35" s="273"/>
      <c r="D35" s="273"/>
      <c r="E35" s="48"/>
      <c r="F35" s="48"/>
    </row>
    <row r="36" spans="1:6" s="1" customFormat="1" ht="21">
      <c r="A36" s="273" t="s">
        <v>282</v>
      </c>
      <c r="B36" s="273"/>
      <c r="C36" s="273"/>
      <c r="D36" s="273"/>
      <c r="E36" s="48"/>
      <c r="F36" s="48"/>
    </row>
    <row r="37" spans="1:6" s="3" customFormat="1" ht="23.25">
      <c r="A37" s="274" t="s">
        <v>131</v>
      </c>
      <c r="B37" s="274"/>
      <c r="C37" s="274"/>
      <c r="D37" s="274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="160" zoomScaleNormal="160" zoomScalePageLayoutView="0" workbookViewId="0" topLeftCell="A1">
      <selection activeCell="B6" sqref="B6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00390625" style="0" customWidth="1"/>
    <col min="13" max="13" width="10.7109375" style="0" customWidth="1"/>
    <col min="14" max="14" width="10.00390625" style="0" customWidth="1"/>
    <col min="15" max="15" width="11.00390625" style="0" customWidth="1"/>
    <col min="16" max="16" width="14.140625" style="0" customWidth="1"/>
  </cols>
  <sheetData>
    <row r="1" spans="1:15" s="166" customFormat="1" ht="17.25">
      <c r="A1" s="333" t="s">
        <v>203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5" s="166" customFormat="1" ht="17.25">
      <c r="A2" s="333" t="s">
        <v>204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s="166" customFormat="1" ht="17.25">
      <c r="A3" s="334" t="s">
        <v>304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66" customFormat="1" ht="17.25">
      <c r="A4" s="167" t="s">
        <v>30</v>
      </c>
      <c r="B4" s="168" t="s">
        <v>27</v>
      </c>
      <c r="C4" s="169" t="s">
        <v>18</v>
      </c>
      <c r="D4" s="168" t="s">
        <v>205</v>
      </c>
      <c r="E4" s="169" t="s">
        <v>206</v>
      </c>
      <c r="F4" s="168" t="s">
        <v>207</v>
      </c>
      <c r="G4" s="169" t="s">
        <v>208</v>
      </c>
      <c r="H4" s="168" t="s">
        <v>209</v>
      </c>
      <c r="I4" s="169" t="s">
        <v>210</v>
      </c>
      <c r="J4" s="168" t="s">
        <v>211</v>
      </c>
      <c r="K4" s="169" t="s">
        <v>212</v>
      </c>
      <c r="L4" s="168" t="s">
        <v>213</v>
      </c>
      <c r="M4" s="169" t="s">
        <v>214</v>
      </c>
      <c r="N4" s="169" t="s">
        <v>215</v>
      </c>
      <c r="O4" s="169" t="s">
        <v>42</v>
      </c>
    </row>
    <row r="5" spans="1:15" s="166" customFormat="1" ht="17.25">
      <c r="A5" s="170"/>
      <c r="B5" s="171"/>
      <c r="C5" s="172"/>
      <c r="D5" s="171"/>
      <c r="E5" s="172" t="s">
        <v>216</v>
      </c>
      <c r="F5" s="171"/>
      <c r="G5" s="172"/>
      <c r="H5" s="171" t="s">
        <v>217</v>
      </c>
      <c r="I5" s="172" t="s">
        <v>218</v>
      </c>
      <c r="J5" s="171" t="s">
        <v>219</v>
      </c>
      <c r="K5" s="172" t="s">
        <v>220</v>
      </c>
      <c r="L5" s="171" t="s">
        <v>221</v>
      </c>
      <c r="M5" s="172"/>
      <c r="N5" s="172" t="s">
        <v>222</v>
      </c>
      <c r="O5" s="172"/>
    </row>
    <row r="6" spans="1:15" s="166" customFormat="1" ht="17.25">
      <c r="A6" s="170"/>
      <c r="B6" s="171"/>
      <c r="C6" s="172"/>
      <c r="D6" s="171"/>
      <c r="E6" s="172"/>
      <c r="F6" s="171"/>
      <c r="G6" s="172"/>
      <c r="H6" s="171"/>
      <c r="I6" s="173"/>
      <c r="J6" s="172" t="s">
        <v>223</v>
      </c>
      <c r="K6" s="171" t="s">
        <v>224</v>
      </c>
      <c r="L6" s="172" t="s">
        <v>225</v>
      </c>
      <c r="M6" s="174"/>
      <c r="N6" s="172"/>
      <c r="O6" s="172"/>
    </row>
    <row r="7" spans="1:15" s="166" customFormat="1" ht="17.25">
      <c r="A7" s="175"/>
      <c r="B7" s="176"/>
      <c r="C7" s="177"/>
      <c r="D7" s="176" t="s">
        <v>226</v>
      </c>
      <c r="E7" s="177" t="s">
        <v>227</v>
      </c>
      <c r="F7" s="176" t="s">
        <v>228</v>
      </c>
      <c r="G7" s="177" t="s">
        <v>229</v>
      </c>
      <c r="H7" s="176" t="s">
        <v>230</v>
      </c>
      <c r="I7" s="177" t="s">
        <v>231</v>
      </c>
      <c r="J7" s="176" t="s">
        <v>232</v>
      </c>
      <c r="K7" s="177" t="s">
        <v>233</v>
      </c>
      <c r="L7" s="176" t="s">
        <v>234</v>
      </c>
      <c r="M7" s="177" t="s">
        <v>235</v>
      </c>
      <c r="N7" s="177" t="s">
        <v>236</v>
      </c>
      <c r="O7" s="177" t="s">
        <v>237</v>
      </c>
    </row>
    <row r="8" spans="1:15" s="166" customFormat="1" ht="17.25">
      <c r="A8" s="178" t="s">
        <v>41</v>
      </c>
      <c r="B8" s="179"/>
      <c r="C8" s="180"/>
      <c r="D8" s="181"/>
      <c r="E8" s="180"/>
      <c r="F8" s="181"/>
      <c r="G8" s="180"/>
      <c r="H8" s="181"/>
      <c r="I8" s="180"/>
      <c r="J8" s="181"/>
      <c r="K8" s="180"/>
      <c r="L8" s="181"/>
      <c r="M8" s="180"/>
      <c r="N8" s="180"/>
      <c r="O8" s="182"/>
    </row>
    <row r="9" spans="1:16" s="166" customFormat="1" ht="17.25">
      <c r="A9" s="183" t="s">
        <v>42</v>
      </c>
      <c r="B9" s="184">
        <v>1825318</v>
      </c>
      <c r="C9" s="184">
        <v>892882</v>
      </c>
      <c r="D9" s="213"/>
      <c r="E9" s="214"/>
      <c r="F9" s="213"/>
      <c r="G9" s="214"/>
      <c r="H9" s="213"/>
      <c r="I9" s="214"/>
      <c r="J9" s="213"/>
      <c r="K9" s="214"/>
      <c r="L9" s="213"/>
      <c r="M9" s="214"/>
      <c r="N9" s="214"/>
      <c r="O9" s="186">
        <v>892882</v>
      </c>
      <c r="P9" s="212">
        <f>SUM(O9)</f>
        <v>892882</v>
      </c>
    </row>
    <row r="10" spans="1:16" s="166" customFormat="1" ht="17.25">
      <c r="A10" s="183" t="s">
        <v>238</v>
      </c>
      <c r="B10" s="187">
        <v>9867090</v>
      </c>
      <c r="C10" s="184">
        <v>6658948</v>
      </c>
      <c r="D10" s="185">
        <v>4910112</v>
      </c>
      <c r="E10" s="184">
        <v>0</v>
      </c>
      <c r="F10" s="185">
        <v>388300</v>
      </c>
      <c r="G10" s="184">
        <v>504593</v>
      </c>
      <c r="H10" s="185">
        <v>135000</v>
      </c>
      <c r="I10" s="184">
        <v>0</v>
      </c>
      <c r="J10" s="185">
        <v>0</v>
      </c>
      <c r="K10" s="184">
        <v>0</v>
      </c>
      <c r="L10" s="185">
        <v>580093</v>
      </c>
      <c r="M10" s="184">
        <v>140850</v>
      </c>
      <c r="N10" s="184">
        <v>0</v>
      </c>
      <c r="O10" s="215"/>
      <c r="P10" s="212">
        <f>SUM(D10:O10)</f>
        <v>6658948</v>
      </c>
    </row>
    <row r="11" spans="1:16" s="166" customFormat="1" ht="17.25">
      <c r="A11" s="182" t="s">
        <v>144</v>
      </c>
      <c r="B11" s="184">
        <v>4225424</v>
      </c>
      <c r="C11" s="180">
        <v>2591979</v>
      </c>
      <c r="D11" s="181">
        <v>869087</v>
      </c>
      <c r="E11" s="184">
        <v>0</v>
      </c>
      <c r="F11" s="181">
        <v>168908</v>
      </c>
      <c r="G11" s="180">
        <v>0</v>
      </c>
      <c r="H11" s="181">
        <v>53708</v>
      </c>
      <c r="I11" s="180">
        <v>1312443</v>
      </c>
      <c r="J11" s="181">
        <v>0</v>
      </c>
      <c r="K11" s="180">
        <v>0</v>
      </c>
      <c r="L11" s="181">
        <v>107417</v>
      </c>
      <c r="M11" s="180">
        <v>80416</v>
      </c>
      <c r="N11" s="180">
        <v>0</v>
      </c>
      <c r="O11" s="216"/>
      <c r="P11" s="212">
        <f>SUM(D11:O11)</f>
        <v>2591979</v>
      </c>
    </row>
    <row r="12" spans="1:16" s="166" customFormat="1" ht="17.25">
      <c r="A12" s="183" t="s">
        <v>7</v>
      </c>
      <c r="B12" s="188">
        <v>3462715</v>
      </c>
      <c r="C12" s="189">
        <v>921558.93</v>
      </c>
      <c r="D12" s="185">
        <v>220602.5</v>
      </c>
      <c r="E12" s="184">
        <v>191000</v>
      </c>
      <c r="F12" s="185">
        <v>59766.38</v>
      </c>
      <c r="G12" s="184">
        <v>266873</v>
      </c>
      <c r="H12" s="185">
        <v>59786.5</v>
      </c>
      <c r="I12" s="184">
        <v>0</v>
      </c>
      <c r="J12" s="185">
        <v>0</v>
      </c>
      <c r="K12" s="184">
        <v>0</v>
      </c>
      <c r="L12" s="185">
        <v>73760</v>
      </c>
      <c r="M12" s="184">
        <v>49770.55</v>
      </c>
      <c r="N12" s="184">
        <v>0</v>
      </c>
      <c r="O12" s="215"/>
      <c r="P12" s="212">
        <f aca="true" t="shared" si="0" ref="P12:P20">SUM(D12:O12)</f>
        <v>921558.93</v>
      </c>
    </row>
    <row r="13" spans="1:16" s="166" customFormat="1" ht="17.25">
      <c r="A13" s="182" t="s">
        <v>8</v>
      </c>
      <c r="B13" s="184">
        <v>5835923</v>
      </c>
      <c r="C13" s="190">
        <v>3098267.03</v>
      </c>
      <c r="D13" s="181">
        <v>824395.08</v>
      </c>
      <c r="E13" s="184">
        <v>645812.81</v>
      </c>
      <c r="F13" s="181">
        <v>412223</v>
      </c>
      <c r="G13" s="180">
        <v>492708.25</v>
      </c>
      <c r="H13" s="181">
        <v>161066</v>
      </c>
      <c r="I13" s="180">
        <v>0</v>
      </c>
      <c r="J13" s="181">
        <v>117400</v>
      </c>
      <c r="K13" s="180">
        <v>165075</v>
      </c>
      <c r="L13" s="181">
        <v>84526.89</v>
      </c>
      <c r="M13" s="180">
        <v>195060</v>
      </c>
      <c r="N13" s="180">
        <v>0</v>
      </c>
      <c r="O13" s="216"/>
      <c r="P13" s="212">
        <f>SUM(D13:O13)</f>
        <v>3098267.0300000003</v>
      </c>
    </row>
    <row r="14" spans="1:16" s="166" customFormat="1" ht="17.25">
      <c r="A14" s="183" t="s">
        <v>9</v>
      </c>
      <c r="B14" s="184">
        <v>4256400</v>
      </c>
      <c r="C14" s="189">
        <v>2124454.23</v>
      </c>
      <c r="D14" s="185">
        <v>288233.1</v>
      </c>
      <c r="E14" s="184">
        <v>0</v>
      </c>
      <c r="F14" s="185">
        <v>1015107.13</v>
      </c>
      <c r="G14" s="184">
        <v>7739</v>
      </c>
      <c r="H14" s="185">
        <v>27520</v>
      </c>
      <c r="I14" s="184">
        <v>610232</v>
      </c>
      <c r="J14" s="185">
        <v>0</v>
      </c>
      <c r="K14" s="184">
        <v>0</v>
      </c>
      <c r="L14" s="185">
        <v>148779</v>
      </c>
      <c r="M14" s="184">
        <v>26844</v>
      </c>
      <c r="N14" s="184">
        <v>0</v>
      </c>
      <c r="O14" s="215"/>
      <c r="P14" s="257">
        <f t="shared" si="0"/>
        <v>2124454.23</v>
      </c>
    </row>
    <row r="15" spans="1:16" s="166" customFormat="1" ht="17.25">
      <c r="A15" s="182" t="s">
        <v>10</v>
      </c>
      <c r="B15" s="184">
        <v>405500</v>
      </c>
      <c r="C15" s="190">
        <v>252496.85</v>
      </c>
      <c r="D15" s="181">
        <v>252496.85</v>
      </c>
      <c r="E15" s="180">
        <v>0</v>
      </c>
      <c r="F15" s="181">
        <v>0</v>
      </c>
      <c r="G15" s="180">
        <v>0</v>
      </c>
      <c r="H15" s="181">
        <v>0</v>
      </c>
      <c r="I15" s="180">
        <v>0</v>
      </c>
      <c r="J15" s="181">
        <v>0</v>
      </c>
      <c r="K15" s="180">
        <v>0</v>
      </c>
      <c r="L15" s="181">
        <v>0</v>
      </c>
      <c r="M15" s="180">
        <v>0</v>
      </c>
      <c r="N15" s="180">
        <v>0</v>
      </c>
      <c r="O15" s="216"/>
      <c r="P15" s="212">
        <f t="shared" si="0"/>
        <v>252496.85</v>
      </c>
    </row>
    <row r="16" spans="1:16" s="166" customFormat="1" ht="17.25">
      <c r="A16" s="183" t="s">
        <v>239</v>
      </c>
      <c r="B16" s="184">
        <v>1946200</v>
      </c>
      <c r="C16" s="189">
        <v>452511.96</v>
      </c>
      <c r="D16" s="185">
        <v>267705.24</v>
      </c>
      <c r="E16" s="184">
        <v>0</v>
      </c>
      <c r="F16" s="185">
        <v>45990</v>
      </c>
      <c r="G16" s="184">
        <v>113440</v>
      </c>
      <c r="H16" s="185">
        <v>15296.72</v>
      </c>
      <c r="I16" s="184">
        <v>0</v>
      </c>
      <c r="J16" s="185">
        <v>0</v>
      </c>
      <c r="K16" s="184">
        <v>0</v>
      </c>
      <c r="L16" s="185">
        <v>0</v>
      </c>
      <c r="M16" s="184">
        <v>10080</v>
      </c>
      <c r="N16" s="184">
        <v>0</v>
      </c>
      <c r="O16" s="215"/>
      <c r="P16" s="257">
        <f t="shared" si="0"/>
        <v>452511.95999999996</v>
      </c>
    </row>
    <row r="17" spans="1:16" s="166" customFormat="1" ht="17.25">
      <c r="A17" s="182" t="s">
        <v>240</v>
      </c>
      <c r="B17" s="184">
        <v>7740000</v>
      </c>
      <c r="C17" s="190">
        <v>6340100</v>
      </c>
      <c r="D17" s="181">
        <v>0</v>
      </c>
      <c r="E17" s="180">
        <v>0</v>
      </c>
      <c r="F17" s="181">
        <v>31500</v>
      </c>
      <c r="G17" s="180">
        <v>0</v>
      </c>
      <c r="H17" s="181">
        <v>0</v>
      </c>
      <c r="I17" s="180">
        <v>122000</v>
      </c>
      <c r="J17" s="181">
        <v>0</v>
      </c>
      <c r="K17" s="180">
        <v>0</v>
      </c>
      <c r="L17" s="181">
        <v>5461500</v>
      </c>
      <c r="M17" s="180">
        <v>90000</v>
      </c>
      <c r="N17" s="180">
        <v>635100</v>
      </c>
      <c r="O17" s="216"/>
      <c r="P17" s="257">
        <v>0</v>
      </c>
    </row>
    <row r="18" spans="1:16" s="166" customFormat="1" ht="17.25">
      <c r="A18" s="183" t="s">
        <v>11</v>
      </c>
      <c r="B18" s="184">
        <v>5377200</v>
      </c>
      <c r="C18" s="189">
        <v>2631545</v>
      </c>
      <c r="D18" s="185">
        <v>40000</v>
      </c>
      <c r="E18" s="184">
        <v>0</v>
      </c>
      <c r="F18" s="185">
        <v>2330900</v>
      </c>
      <c r="G18" s="184">
        <v>160000</v>
      </c>
      <c r="H18" s="185">
        <v>0</v>
      </c>
      <c r="I18" s="184">
        <v>0</v>
      </c>
      <c r="J18" s="185">
        <v>0</v>
      </c>
      <c r="K18" s="184">
        <v>100645</v>
      </c>
      <c r="L18" s="185">
        <v>0</v>
      </c>
      <c r="M18" s="184">
        <v>0</v>
      </c>
      <c r="N18" s="184">
        <v>0</v>
      </c>
      <c r="O18" s="215"/>
      <c r="P18" s="257">
        <f t="shared" si="0"/>
        <v>2631545</v>
      </c>
    </row>
    <row r="19" spans="1:16" s="166" customFormat="1" ht="17.25">
      <c r="A19" s="191" t="s">
        <v>241</v>
      </c>
      <c r="B19" s="192">
        <v>0</v>
      </c>
      <c r="C19" s="193">
        <v>6472620</v>
      </c>
      <c r="D19" s="194">
        <v>0</v>
      </c>
      <c r="E19" s="195">
        <v>0</v>
      </c>
      <c r="F19" s="194">
        <v>0</v>
      </c>
      <c r="G19" s="195">
        <v>0</v>
      </c>
      <c r="H19" s="194">
        <v>0</v>
      </c>
      <c r="I19" s="195">
        <v>0</v>
      </c>
      <c r="J19" s="194">
        <v>0</v>
      </c>
      <c r="K19" s="195">
        <v>0</v>
      </c>
      <c r="L19" s="194">
        <v>0</v>
      </c>
      <c r="M19" s="195">
        <v>0</v>
      </c>
      <c r="N19" s="195">
        <v>0</v>
      </c>
      <c r="O19" s="217"/>
      <c r="P19" s="212">
        <f>SUM(C19:O19)</f>
        <v>6472620</v>
      </c>
    </row>
    <row r="20" spans="1:16" s="166" customFormat="1" ht="17.25">
      <c r="A20" s="196" t="s">
        <v>18</v>
      </c>
      <c r="B20" s="197">
        <f aca="true" t="shared" si="1" ref="B20:N20">SUM(B9:B19)</f>
        <v>44941770</v>
      </c>
      <c r="C20" s="198">
        <f>SUM(C9:C19)</f>
        <v>32437363</v>
      </c>
      <c r="D20" s="199">
        <f>SUM(D9:D19)</f>
        <v>7672631.77</v>
      </c>
      <c r="E20" s="198">
        <f t="shared" si="1"/>
        <v>836812.81</v>
      </c>
      <c r="F20" s="199">
        <f t="shared" si="1"/>
        <v>4452694.51</v>
      </c>
      <c r="G20" s="198">
        <f t="shared" si="1"/>
        <v>1545353.25</v>
      </c>
      <c r="H20" s="199">
        <f t="shared" si="1"/>
        <v>452377.22</v>
      </c>
      <c r="I20" s="198">
        <f t="shared" si="1"/>
        <v>2044675</v>
      </c>
      <c r="J20" s="199">
        <f t="shared" si="1"/>
        <v>117400</v>
      </c>
      <c r="K20" s="198">
        <f t="shared" si="1"/>
        <v>265720</v>
      </c>
      <c r="L20" s="199">
        <f t="shared" si="1"/>
        <v>6456075.89</v>
      </c>
      <c r="M20" s="198">
        <f t="shared" si="1"/>
        <v>593020.55</v>
      </c>
      <c r="N20" s="198">
        <f t="shared" si="1"/>
        <v>635100</v>
      </c>
      <c r="O20" s="200">
        <f>SUM(O9:O19)</f>
        <v>892882</v>
      </c>
      <c r="P20" s="212">
        <f t="shared" si="0"/>
        <v>25964743.000000004</v>
      </c>
    </row>
    <row r="21" spans="1:15" s="166" customFormat="1" ht="17.25">
      <c r="A21" s="201" t="s">
        <v>32</v>
      </c>
      <c r="B21" s="202"/>
      <c r="C21" s="179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203"/>
    </row>
    <row r="22" spans="1:15" s="166" customFormat="1" ht="17.25">
      <c r="A22" s="183" t="s">
        <v>33</v>
      </c>
      <c r="B22" s="184">
        <v>2380000</v>
      </c>
      <c r="C22" s="189">
        <v>3466726.36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203"/>
    </row>
    <row r="23" spans="1:15" s="166" customFormat="1" ht="17.25">
      <c r="A23" s="183" t="s">
        <v>153</v>
      </c>
      <c r="B23" s="184">
        <v>625000</v>
      </c>
      <c r="C23" s="189">
        <v>732674.6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203"/>
    </row>
    <row r="24" spans="1:15" s="166" customFormat="1" ht="17.25">
      <c r="A24" s="183" t="s">
        <v>35</v>
      </c>
      <c r="B24" s="184">
        <v>350000</v>
      </c>
      <c r="C24" s="189">
        <v>353412.47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203" t="s">
        <v>131</v>
      </c>
    </row>
    <row r="25" spans="1:15" s="166" customFormat="1" ht="17.25">
      <c r="A25" s="183" t="s">
        <v>37</v>
      </c>
      <c r="B25" s="189">
        <v>30000</v>
      </c>
      <c r="C25" s="189">
        <v>63589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203"/>
    </row>
    <row r="26" spans="1:15" s="166" customFormat="1" ht="17.25">
      <c r="A26" s="204" t="s">
        <v>242</v>
      </c>
      <c r="B26" s="184">
        <v>32186770</v>
      </c>
      <c r="C26" s="205">
        <v>36700758.39</v>
      </c>
      <c r="D26" s="206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203"/>
    </row>
    <row r="27" spans="1:15" s="166" customFormat="1" ht="17.25">
      <c r="A27" s="182" t="s">
        <v>243</v>
      </c>
      <c r="B27" s="180">
        <v>9370000</v>
      </c>
      <c r="C27" s="189">
        <v>10874277</v>
      </c>
      <c r="D27" s="187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</row>
    <row r="28" spans="1:15" s="166" customFormat="1" ht="17.25">
      <c r="A28" s="207" t="s">
        <v>244</v>
      </c>
      <c r="B28" s="208">
        <v>0</v>
      </c>
      <c r="C28" s="190">
        <v>8684780</v>
      </c>
      <c r="D28" s="187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</row>
    <row r="29" spans="1:15" s="166" customFormat="1" ht="18" thickBot="1">
      <c r="A29" s="196" t="s">
        <v>18</v>
      </c>
      <c r="B29" s="209">
        <f>SUM(B22:B28)</f>
        <v>44941770</v>
      </c>
      <c r="C29" s="209">
        <f>SUM(C22:C28)</f>
        <v>60876217.82</v>
      </c>
      <c r="D29" s="210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</row>
    <row r="30" spans="1:15" s="166" customFormat="1" ht="18.75" thickBot="1" thickTop="1">
      <c r="A30" s="330" t="s">
        <v>245</v>
      </c>
      <c r="B30" s="331"/>
      <c r="C30" s="211">
        <f>C29-C20</f>
        <v>28438854.82</v>
      </c>
      <c r="D30" s="187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</row>
    <row r="31" spans="1:15" s="166" customFormat="1" ht="18" thickTop="1">
      <c r="A31" s="203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203"/>
    </row>
    <row r="32" spans="1:15" s="166" customFormat="1" ht="17.25">
      <c r="A32" s="203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203"/>
    </row>
    <row r="33" spans="1:15" s="166" customFormat="1" ht="17.25">
      <c r="A33" s="203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203"/>
    </row>
    <row r="34" spans="1:15" s="166" customFormat="1" ht="17.25">
      <c r="A34" s="203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203"/>
    </row>
    <row r="35" spans="1:15" s="166" customFormat="1" ht="17.25">
      <c r="A35" s="203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203"/>
    </row>
    <row r="36" spans="1:15" s="166" customFormat="1" ht="17.25">
      <c r="A36" s="333" t="s">
        <v>203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</row>
    <row r="37" spans="1:15" s="166" customFormat="1" ht="17.25">
      <c r="A37" s="333" t="s">
        <v>204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</row>
    <row r="38" spans="1:15" s="166" customFormat="1" ht="17.25">
      <c r="A38" s="334" t="s">
        <v>305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</row>
    <row r="39" spans="1:15" s="166" customFormat="1" ht="17.25">
      <c r="A39" s="167" t="s">
        <v>30</v>
      </c>
      <c r="B39" s="168" t="s">
        <v>27</v>
      </c>
      <c r="C39" s="169" t="s">
        <v>18</v>
      </c>
      <c r="D39" s="168" t="s">
        <v>205</v>
      </c>
      <c r="E39" s="169" t="s">
        <v>206</v>
      </c>
      <c r="F39" s="168" t="s">
        <v>207</v>
      </c>
      <c r="G39" s="169" t="s">
        <v>208</v>
      </c>
      <c r="H39" s="168" t="s">
        <v>209</v>
      </c>
      <c r="I39" s="169" t="s">
        <v>210</v>
      </c>
      <c r="J39" s="168" t="s">
        <v>211</v>
      </c>
      <c r="K39" s="169" t="s">
        <v>212</v>
      </c>
      <c r="L39" s="168" t="s">
        <v>213</v>
      </c>
      <c r="M39" s="169" t="s">
        <v>214</v>
      </c>
      <c r="N39" s="169" t="s">
        <v>215</v>
      </c>
      <c r="O39" s="169" t="s">
        <v>42</v>
      </c>
    </row>
    <row r="40" spans="1:15" s="166" customFormat="1" ht="17.25">
      <c r="A40" s="170"/>
      <c r="B40" s="171"/>
      <c r="C40" s="172"/>
      <c r="D40" s="171"/>
      <c r="E40" s="172" t="s">
        <v>216</v>
      </c>
      <c r="F40" s="171"/>
      <c r="G40" s="172"/>
      <c r="H40" s="171" t="s">
        <v>217</v>
      </c>
      <c r="I40" s="172" t="s">
        <v>218</v>
      </c>
      <c r="J40" s="171" t="s">
        <v>219</v>
      </c>
      <c r="K40" s="172" t="s">
        <v>220</v>
      </c>
      <c r="L40" s="171" t="s">
        <v>221</v>
      </c>
      <c r="M40" s="172"/>
      <c r="N40" s="172" t="s">
        <v>222</v>
      </c>
      <c r="O40" s="172"/>
    </row>
    <row r="41" spans="1:15" s="166" customFormat="1" ht="17.25">
      <c r="A41" s="170"/>
      <c r="B41" s="171"/>
      <c r="C41" s="172"/>
      <c r="D41" s="171"/>
      <c r="E41" s="172"/>
      <c r="F41" s="171"/>
      <c r="G41" s="172"/>
      <c r="H41" s="171"/>
      <c r="I41" s="173"/>
      <c r="J41" s="172" t="s">
        <v>223</v>
      </c>
      <c r="K41" s="171" t="s">
        <v>224</v>
      </c>
      <c r="L41" s="172" t="s">
        <v>225</v>
      </c>
      <c r="M41" s="174"/>
      <c r="N41" s="172"/>
      <c r="O41" s="172"/>
    </row>
    <row r="42" spans="1:15" s="166" customFormat="1" ht="17.25">
      <c r="A42" s="175"/>
      <c r="B42" s="176"/>
      <c r="C42" s="177"/>
      <c r="D42" s="176" t="s">
        <v>226</v>
      </c>
      <c r="E42" s="177" t="s">
        <v>227</v>
      </c>
      <c r="F42" s="176" t="s">
        <v>228</v>
      </c>
      <c r="G42" s="177" t="s">
        <v>229</v>
      </c>
      <c r="H42" s="176" t="s">
        <v>230</v>
      </c>
      <c r="I42" s="177" t="s">
        <v>231</v>
      </c>
      <c r="J42" s="176" t="s">
        <v>232</v>
      </c>
      <c r="K42" s="177" t="s">
        <v>233</v>
      </c>
      <c r="L42" s="176" t="s">
        <v>234</v>
      </c>
      <c r="M42" s="177" t="s">
        <v>235</v>
      </c>
      <c r="N42" s="177" t="s">
        <v>236</v>
      </c>
      <c r="O42" s="177" t="s">
        <v>237</v>
      </c>
    </row>
    <row r="43" spans="1:15" s="166" customFormat="1" ht="17.25">
      <c r="A43" s="178" t="s">
        <v>41</v>
      </c>
      <c r="B43" s="179"/>
      <c r="C43" s="180"/>
      <c r="D43" s="181"/>
      <c r="E43" s="180"/>
      <c r="F43" s="181"/>
      <c r="G43" s="180"/>
      <c r="H43" s="181"/>
      <c r="I43" s="180"/>
      <c r="J43" s="181"/>
      <c r="K43" s="180"/>
      <c r="L43" s="181"/>
      <c r="M43" s="180"/>
      <c r="N43" s="180"/>
      <c r="O43" s="182"/>
    </row>
    <row r="44" spans="1:16" s="166" customFormat="1" ht="17.25">
      <c r="A44" s="183" t="s">
        <v>42</v>
      </c>
      <c r="B44" s="184">
        <v>1825318</v>
      </c>
      <c r="C44" s="184">
        <v>892882</v>
      </c>
      <c r="D44" s="213"/>
      <c r="E44" s="214"/>
      <c r="F44" s="213"/>
      <c r="G44" s="214"/>
      <c r="H44" s="213"/>
      <c r="I44" s="214"/>
      <c r="J44" s="213"/>
      <c r="K44" s="214"/>
      <c r="L44" s="213"/>
      <c r="M44" s="214"/>
      <c r="N44" s="214"/>
      <c r="O44" s="186">
        <v>892882</v>
      </c>
      <c r="P44" s="212">
        <f aca="true" t="shared" si="2" ref="P44:P53">SUM(D44:O44)</f>
        <v>892882</v>
      </c>
    </row>
    <row r="45" spans="1:16" s="166" customFormat="1" ht="17.25">
      <c r="A45" s="183" t="s">
        <v>246</v>
      </c>
      <c r="B45" s="187">
        <v>3779640</v>
      </c>
      <c r="C45" s="184">
        <v>2717121</v>
      </c>
      <c r="D45" s="185">
        <v>5717121</v>
      </c>
      <c r="E45" s="214"/>
      <c r="F45" s="213"/>
      <c r="G45" s="214"/>
      <c r="H45" s="213"/>
      <c r="I45" s="214"/>
      <c r="J45" s="213"/>
      <c r="K45" s="214"/>
      <c r="L45" s="213"/>
      <c r="M45" s="214"/>
      <c r="N45" s="214"/>
      <c r="O45" s="215"/>
      <c r="P45" s="212">
        <f t="shared" si="2"/>
        <v>5717121</v>
      </c>
    </row>
    <row r="46" spans="1:16" s="166" customFormat="1" ht="17.25">
      <c r="A46" s="182" t="s">
        <v>247</v>
      </c>
      <c r="B46" s="184">
        <v>10312874</v>
      </c>
      <c r="C46" s="180">
        <v>6533806</v>
      </c>
      <c r="D46" s="181">
        <v>3062078</v>
      </c>
      <c r="E46" s="184">
        <v>0</v>
      </c>
      <c r="F46" s="181">
        <v>557208</v>
      </c>
      <c r="G46" s="180">
        <v>504593</v>
      </c>
      <c r="H46" s="181">
        <v>188708</v>
      </c>
      <c r="I46" s="180">
        <v>1312443</v>
      </c>
      <c r="J46" s="181">
        <v>0</v>
      </c>
      <c r="K46" s="180">
        <v>0</v>
      </c>
      <c r="L46" s="181">
        <v>687510</v>
      </c>
      <c r="M46" s="180">
        <v>221266</v>
      </c>
      <c r="N46" s="180">
        <v>0</v>
      </c>
      <c r="O46" s="216"/>
      <c r="P46" s="212">
        <f>SUM(D46:O46)</f>
        <v>6533806</v>
      </c>
    </row>
    <row r="47" spans="1:16" s="166" customFormat="1" ht="17.25">
      <c r="A47" s="183" t="s">
        <v>7</v>
      </c>
      <c r="B47" s="188">
        <v>3462715</v>
      </c>
      <c r="C47" s="189">
        <v>921558.93</v>
      </c>
      <c r="D47" s="185">
        <v>220602.5</v>
      </c>
      <c r="E47" s="184">
        <v>191000</v>
      </c>
      <c r="F47" s="185">
        <v>59766.38</v>
      </c>
      <c r="G47" s="184">
        <v>266873</v>
      </c>
      <c r="H47" s="185">
        <v>59786.5</v>
      </c>
      <c r="I47" s="184">
        <v>0</v>
      </c>
      <c r="J47" s="185">
        <v>0</v>
      </c>
      <c r="K47" s="184">
        <v>0</v>
      </c>
      <c r="L47" s="185">
        <v>73760</v>
      </c>
      <c r="M47" s="184">
        <v>49770.55</v>
      </c>
      <c r="N47" s="184">
        <v>0</v>
      </c>
      <c r="O47" s="215"/>
      <c r="P47" s="212">
        <f t="shared" si="2"/>
        <v>921558.93</v>
      </c>
    </row>
    <row r="48" spans="1:16" s="166" customFormat="1" ht="17.25">
      <c r="A48" s="182" t="s">
        <v>8</v>
      </c>
      <c r="B48" s="184">
        <v>5835923</v>
      </c>
      <c r="C48" s="190">
        <v>3098267.03</v>
      </c>
      <c r="D48" s="181">
        <v>824395.08</v>
      </c>
      <c r="E48" s="184">
        <v>645812.81</v>
      </c>
      <c r="F48" s="181">
        <v>412223</v>
      </c>
      <c r="G48" s="180">
        <v>492708.25</v>
      </c>
      <c r="H48" s="181">
        <v>161066</v>
      </c>
      <c r="I48" s="180">
        <v>0</v>
      </c>
      <c r="J48" s="181">
        <v>117400</v>
      </c>
      <c r="K48" s="180">
        <v>165075</v>
      </c>
      <c r="L48" s="181">
        <v>84526.89</v>
      </c>
      <c r="M48" s="180">
        <v>195060</v>
      </c>
      <c r="N48" s="180">
        <v>0</v>
      </c>
      <c r="O48" s="216"/>
      <c r="P48" s="212">
        <f t="shared" si="2"/>
        <v>3098267.0300000003</v>
      </c>
    </row>
    <row r="49" spans="1:16" s="166" customFormat="1" ht="17.25">
      <c r="A49" s="183" t="s">
        <v>9</v>
      </c>
      <c r="B49" s="184">
        <v>4256400</v>
      </c>
      <c r="C49" s="189">
        <v>2124454.23</v>
      </c>
      <c r="D49" s="185">
        <v>288233.1</v>
      </c>
      <c r="E49" s="184">
        <v>0</v>
      </c>
      <c r="F49" s="185">
        <v>1015107.13</v>
      </c>
      <c r="G49" s="184">
        <v>7739</v>
      </c>
      <c r="H49" s="185">
        <v>27520</v>
      </c>
      <c r="I49" s="184">
        <v>610232</v>
      </c>
      <c r="J49" s="185">
        <v>0</v>
      </c>
      <c r="K49" s="184">
        <v>0</v>
      </c>
      <c r="L49" s="185">
        <v>148779</v>
      </c>
      <c r="M49" s="184">
        <v>26844</v>
      </c>
      <c r="N49" s="184">
        <v>0</v>
      </c>
      <c r="O49" s="215"/>
      <c r="P49" s="212">
        <f t="shared" si="2"/>
        <v>2124454.23</v>
      </c>
    </row>
    <row r="50" spans="1:16" s="166" customFormat="1" ht="17.25">
      <c r="A50" s="182" t="s">
        <v>10</v>
      </c>
      <c r="B50" s="184">
        <v>405500</v>
      </c>
      <c r="C50" s="190">
        <v>252496.85</v>
      </c>
      <c r="D50" s="181">
        <v>252496.85</v>
      </c>
      <c r="E50" s="180">
        <v>0</v>
      </c>
      <c r="F50" s="181">
        <v>0</v>
      </c>
      <c r="G50" s="180">
        <v>0</v>
      </c>
      <c r="H50" s="181">
        <v>0</v>
      </c>
      <c r="I50" s="180">
        <v>0</v>
      </c>
      <c r="J50" s="181">
        <v>0</v>
      </c>
      <c r="K50" s="180">
        <v>0</v>
      </c>
      <c r="L50" s="181">
        <v>0</v>
      </c>
      <c r="M50" s="180">
        <v>0</v>
      </c>
      <c r="N50" s="180">
        <v>0</v>
      </c>
      <c r="O50" s="216"/>
      <c r="P50" s="212">
        <f t="shared" si="2"/>
        <v>252496.85</v>
      </c>
    </row>
    <row r="51" spans="1:16" s="166" customFormat="1" ht="17.25">
      <c r="A51" s="183" t="s">
        <v>239</v>
      </c>
      <c r="B51" s="184">
        <v>1946200</v>
      </c>
      <c r="C51" s="189">
        <v>452511.96</v>
      </c>
      <c r="D51" s="185">
        <v>267705.24</v>
      </c>
      <c r="E51" s="184">
        <v>0</v>
      </c>
      <c r="F51" s="185">
        <v>45990</v>
      </c>
      <c r="G51" s="184">
        <v>113440</v>
      </c>
      <c r="H51" s="185">
        <v>15296.72</v>
      </c>
      <c r="I51" s="184">
        <v>0</v>
      </c>
      <c r="J51" s="185">
        <v>0</v>
      </c>
      <c r="K51" s="184">
        <v>0</v>
      </c>
      <c r="L51" s="185">
        <v>0</v>
      </c>
      <c r="M51" s="184">
        <v>10080</v>
      </c>
      <c r="N51" s="184">
        <v>0</v>
      </c>
      <c r="O51" s="215"/>
      <c r="P51" s="212">
        <f>SUM(D51:O51)</f>
        <v>452511.95999999996</v>
      </c>
    </row>
    <row r="52" spans="1:16" s="166" customFormat="1" ht="17.25">
      <c r="A52" s="182" t="s">
        <v>240</v>
      </c>
      <c r="B52" s="184">
        <v>7740000</v>
      </c>
      <c r="C52" s="190">
        <v>6340100</v>
      </c>
      <c r="D52" s="181">
        <v>0</v>
      </c>
      <c r="E52" s="180">
        <v>0</v>
      </c>
      <c r="F52" s="181">
        <v>31500</v>
      </c>
      <c r="G52" s="180">
        <v>0</v>
      </c>
      <c r="H52" s="181">
        <v>0</v>
      </c>
      <c r="I52" s="180">
        <v>122000</v>
      </c>
      <c r="J52" s="181">
        <v>0</v>
      </c>
      <c r="K52" s="180">
        <v>0</v>
      </c>
      <c r="L52" s="181">
        <v>5461500</v>
      </c>
      <c r="M52" s="180">
        <v>90000</v>
      </c>
      <c r="N52" s="180">
        <v>635100</v>
      </c>
      <c r="O52" s="216"/>
      <c r="P52" s="212">
        <f t="shared" si="2"/>
        <v>6340100</v>
      </c>
    </row>
    <row r="53" spans="1:16" s="166" customFormat="1" ht="17.25">
      <c r="A53" s="183" t="s">
        <v>11</v>
      </c>
      <c r="B53" s="184">
        <v>5377200</v>
      </c>
      <c r="C53" s="189">
        <v>2631545</v>
      </c>
      <c r="D53" s="185">
        <v>40000</v>
      </c>
      <c r="E53" s="184">
        <v>0</v>
      </c>
      <c r="F53" s="185">
        <v>2330900</v>
      </c>
      <c r="G53" s="184">
        <v>160000</v>
      </c>
      <c r="H53" s="185">
        <v>0</v>
      </c>
      <c r="I53" s="184">
        <v>0</v>
      </c>
      <c r="J53" s="185">
        <v>0</v>
      </c>
      <c r="K53" s="184">
        <v>100645</v>
      </c>
      <c r="L53" s="185">
        <v>0</v>
      </c>
      <c r="M53" s="184">
        <v>0</v>
      </c>
      <c r="N53" s="184">
        <v>0</v>
      </c>
      <c r="O53" s="215"/>
      <c r="P53" s="212">
        <f t="shared" si="2"/>
        <v>2631545</v>
      </c>
    </row>
    <row r="54" spans="1:16" s="166" customFormat="1" ht="17.25">
      <c r="A54" s="191" t="s">
        <v>241</v>
      </c>
      <c r="B54" s="192">
        <v>0</v>
      </c>
      <c r="C54" s="193">
        <v>6472620</v>
      </c>
      <c r="D54" s="194">
        <v>0</v>
      </c>
      <c r="E54" s="195">
        <v>0</v>
      </c>
      <c r="F54" s="194">
        <v>0</v>
      </c>
      <c r="G54" s="195">
        <v>0</v>
      </c>
      <c r="H54" s="194">
        <v>0</v>
      </c>
      <c r="I54" s="195">
        <v>0</v>
      </c>
      <c r="J54" s="194">
        <v>0</v>
      </c>
      <c r="K54" s="195">
        <v>0</v>
      </c>
      <c r="L54" s="194">
        <v>0</v>
      </c>
      <c r="M54" s="195">
        <v>0</v>
      </c>
      <c r="N54" s="195">
        <v>0</v>
      </c>
      <c r="O54" s="217"/>
      <c r="P54" s="212">
        <f>SUM(C54:O54)</f>
        <v>6472620</v>
      </c>
    </row>
    <row r="55" spans="1:16" s="166" customFormat="1" ht="17.25">
      <c r="A55" s="196" t="s">
        <v>18</v>
      </c>
      <c r="B55" s="197">
        <f aca="true" t="shared" si="3" ref="B55:N55">SUM(B44:B54)</f>
        <v>44941770</v>
      </c>
      <c r="C55" s="198">
        <f t="shared" si="3"/>
        <v>32437363</v>
      </c>
      <c r="D55" s="199">
        <f t="shared" si="3"/>
        <v>10672631.77</v>
      </c>
      <c r="E55" s="198">
        <f t="shared" si="3"/>
        <v>836812.81</v>
      </c>
      <c r="F55" s="199">
        <f t="shared" si="3"/>
        <v>4452694.51</v>
      </c>
      <c r="G55" s="198">
        <f t="shared" si="3"/>
        <v>1545353.25</v>
      </c>
      <c r="H55" s="199">
        <f t="shared" si="3"/>
        <v>452377.22</v>
      </c>
      <c r="I55" s="198">
        <f t="shared" si="3"/>
        <v>2044675</v>
      </c>
      <c r="J55" s="199">
        <f t="shared" si="3"/>
        <v>117400</v>
      </c>
      <c r="K55" s="198">
        <f t="shared" si="3"/>
        <v>265720</v>
      </c>
      <c r="L55" s="199">
        <f t="shared" si="3"/>
        <v>6456075.89</v>
      </c>
      <c r="M55" s="198">
        <f t="shared" si="3"/>
        <v>593020.55</v>
      </c>
      <c r="N55" s="198">
        <f t="shared" si="3"/>
        <v>635100</v>
      </c>
      <c r="O55" s="200">
        <f>SUM(O44:O54)</f>
        <v>892882</v>
      </c>
      <c r="P55" s="212">
        <f>SUM(P44:P54)</f>
        <v>35437363</v>
      </c>
    </row>
    <row r="56" spans="1:15" s="166" customFormat="1" ht="17.25">
      <c r="A56" s="201" t="s">
        <v>32</v>
      </c>
      <c r="B56" s="202"/>
      <c r="C56" s="179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203"/>
    </row>
    <row r="57" spans="1:15" s="166" customFormat="1" ht="17.25">
      <c r="A57" s="183" t="s">
        <v>33</v>
      </c>
      <c r="B57" s="184">
        <v>2380000</v>
      </c>
      <c r="C57" s="189">
        <v>3466726.36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203"/>
    </row>
    <row r="58" spans="1:15" s="166" customFormat="1" ht="17.25">
      <c r="A58" s="183" t="s">
        <v>153</v>
      </c>
      <c r="B58" s="184">
        <v>625000</v>
      </c>
      <c r="C58" s="189">
        <v>732674.6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203"/>
    </row>
    <row r="59" spans="1:15" s="166" customFormat="1" ht="17.25">
      <c r="A59" s="183" t="s">
        <v>35</v>
      </c>
      <c r="B59" s="184">
        <v>350000</v>
      </c>
      <c r="C59" s="189">
        <v>353412.47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203"/>
    </row>
    <row r="60" spans="1:15" s="166" customFormat="1" ht="17.25">
      <c r="A60" s="183" t="s">
        <v>37</v>
      </c>
      <c r="B60" s="189">
        <v>30000</v>
      </c>
      <c r="C60" s="189">
        <v>63589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203"/>
    </row>
    <row r="61" spans="1:15" s="166" customFormat="1" ht="17.25">
      <c r="A61" s="204" t="s">
        <v>242</v>
      </c>
      <c r="B61" s="184">
        <v>32186770</v>
      </c>
      <c r="C61" s="205">
        <v>36700758.39</v>
      </c>
      <c r="D61" s="20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203"/>
    </row>
    <row r="62" spans="1:15" s="166" customFormat="1" ht="17.25">
      <c r="A62" s="182" t="s">
        <v>243</v>
      </c>
      <c r="B62" s="180">
        <v>9370000</v>
      </c>
      <c r="C62" s="189">
        <v>10874277</v>
      </c>
      <c r="D62" s="187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</row>
    <row r="63" spans="1:15" s="166" customFormat="1" ht="17.25">
      <c r="A63" s="207" t="s">
        <v>244</v>
      </c>
      <c r="B63" s="208">
        <v>0</v>
      </c>
      <c r="C63" s="190">
        <v>8684780</v>
      </c>
      <c r="D63" s="187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</row>
    <row r="64" spans="1:15" s="166" customFormat="1" ht="18" thickBot="1">
      <c r="A64" s="196" t="s">
        <v>18</v>
      </c>
      <c r="B64" s="209">
        <f>SUM(B57:B63)</f>
        <v>44941770</v>
      </c>
      <c r="C64" s="209">
        <f>SUM(C57:C63)</f>
        <v>60876217.82</v>
      </c>
      <c r="D64" s="210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</row>
    <row r="65" spans="1:15" s="166" customFormat="1" ht="18.75" thickBot="1" thickTop="1">
      <c r="A65" s="330" t="s">
        <v>245</v>
      </c>
      <c r="B65" s="331"/>
      <c r="C65" s="211">
        <f>C64-C55</f>
        <v>28438854.82</v>
      </c>
      <c r="D65" s="187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</row>
    <row r="66" s="166" customFormat="1" ht="18" thickTop="1"/>
    <row r="67" s="166" customFormat="1" ht="17.25"/>
    <row r="68" s="166" customFormat="1" ht="17.25"/>
    <row r="69" s="166" customFormat="1" ht="17.25"/>
    <row r="70" s="166" customFormat="1" ht="17.25"/>
    <row r="71" s="166" customFormat="1" ht="17.25"/>
    <row r="72" s="166" customFormat="1" ht="17.25"/>
    <row r="73" s="166" customFormat="1" ht="17.25"/>
    <row r="74" s="166" customFormat="1" ht="17.25"/>
    <row r="75" s="166" customFormat="1" ht="17.25"/>
    <row r="76" s="166" customFormat="1" ht="17.25"/>
    <row r="77" s="166" customFormat="1" ht="17.25"/>
    <row r="78" s="166" customFormat="1" ht="17.25"/>
    <row r="79" s="166" customFormat="1" ht="17.25"/>
    <row r="80" s="166" customFormat="1" ht="17.25"/>
    <row r="81" s="166" customFormat="1" ht="17.25"/>
    <row r="82" s="166" customFormat="1" ht="17.25"/>
    <row r="83" s="166" customFormat="1" ht="17.25"/>
    <row r="84" s="166" customFormat="1" ht="17.25"/>
    <row r="85" s="166" customFormat="1" ht="17.25"/>
    <row r="86" s="166" customFormat="1" ht="17.25"/>
    <row r="87" s="166" customFormat="1" ht="17.25"/>
    <row r="88" s="166" customFormat="1" ht="17.25"/>
    <row r="89" s="166" customFormat="1" ht="17.25"/>
    <row r="90" s="166" customFormat="1" ht="17.25"/>
    <row r="91" s="166" customFormat="1" ht="17.25"/>
    <row r="92" s="166" customFormat="1" ht="17.25"/>
    <row r="93" s="166" customFormat="1" ht="17.25"/>
    <row r="94" s="166" customFormat="1" ht="17.25"/>
    <row r="95" s="166" customFormat="1" ht="17.25"/>
    <row r="96" s="166" customFormat="1" ht="17.25"/>
    <row r="97" s="166" customFormat="1" ht="17.25"/>
    <row r="98" s="166" customFormat="1" ht="17.25"/>
    <row r="99" s="166" customFormat="1" ht="17.25"/>
    <row r="100" s="166" customFormat="1" ht="17.25"/>
    <row r="101" s="166" customFormat="1" ht="17.25"/>
    <row r="102" s="166" customFormat="1" ht="17.25"/>
    <row r="103" s="166" customFormat="1" ht="17.25"/>
    <row r="104" s="166" customFormat="1" ht="17.25"/>
    <row r="105" s="166" customFormat="1" ht="17.25"/>
    <row r="106" s="166" customFormat="1" ht="17.25"/>
    <row r="107" s="166" customFormat="1" ht="17.25"/>
    <row r="108" s="166" customFormat="1" ht="17.25"/>
    <row r="109" s="165" customFormat="1" ht="17.25"/>
    <row r="110" s="165" customFormat="1" ht="17.25"/>
    <row r="111" s="165" customFormat="1" ht="17.25"/>
    <row r="112" s="165" customFormat="1" ht="17.25"/>
    <row r="113" s="165" customFormat="1" ht="17.25"/>
    <row r="114" s="165" customFormat="1" ht="17.25"/>
    <row r="115" s="165" customFormat="1" ht="17.25"/>
    <row r="116" s="165" customFormat="1" ht="17.25"/>
    <row r="117" s="165" customFormat="1" ht="17.25"/>
    <row r="118" s="165" customFormat="1" ht="17.25"/>
    <row r="119" s="165" customFormat="1" ht="17.25"/>
    <row r="120" s="165" customFormat="1" ht="17.25"/>
    <row r="121" s="165" customFormat="1" ht="17.25"/>
    <row r="122" s="165" customFormat="1" ht="17.25"/>
    <row r="123" s="165" customFormat="1" ht="17.25"/>
    <row r="124" s="165" customFormat="1" ht="17.25"/>
    <row r="125" s="165" customFormat="1" ht="17.25"/>
    <row r="126" s="165" customFormat="1" ht="17.25"/>
  </sheetData>
  <sheetProtection/>
  <mergeCells count="16">
    <mergeCell ref="A1:O1"/>
    <mergeCell ref="A2:O2"/>
    <mergeCell ref="A3:O3"/>
    <mergeCell ref="E27:O27"/>
    <mergeCell ref="E28:O28"/>
    <mergeCell ref="E29:O29"/>
    <mergeCell ref="E63:O63"/>
    <mergeCell ref="E64:O64"/>
    <mergeCell ref="A65:B65"/>
    <mergeCell ref="E65:O65"/>
    <mergeCell ref="A30:B30"/>
    <mergeCell ref="E30:O30"/>
    <mergeCell ref="A36:O36"/>
    <mergeCell ref="A37:O37"/>
    <mergeCell ref="A38:O38"/>
    <mergeCell ref="E62:O62"/>
  </mergeCells>
  <printOptions/>
  <pageMargins left="0.15748031496062992" right="0.5118110236220472" top="0.2755905511811024" bottom="0.2755905511811024" header="0.2362204724409449" footer="0.2362204724409449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6"/>
  <sheetViews>
    <sheetView zoomScale="148" zoomScaleNormal="148" zoomScalePageLayoutView="0" workbookViewId="0" topLeftCell="A1">
      <selection activeCell="H14" sqref="H14"/>
    </sheetView>
  </sheetViews>
  <sheetFormatPr defaultColWidth="9.140625" defaultRowHeight="21.75"/>
  <cols>
    <col min="1" max="1" width="7.7109375" style="0" customWidth="1"/>
    <col min="2" max="2" width="9.140625" style="0" customWidth="1"/>
    <col min="3" max="3" width="8.140625" style="0" customWidth="1"/>
    <col min="4" max="5" width="7.8515625" style="0" customWidth="1"/>
    <col min="6" max="6" width="8.140625" style="0" customWidth="1"/>
    <col min="7" max="7" width="9.28125" style="0" customWidth="1"/>
    <col min="8" max="9" width="8.140625" style="0" customWidth="1"/>
    <col min="10" max="10" width="6.57421875" style="0" customWidth="1"/>
    <col min="11" max="11" width="7.7109375" style="0" customWidth="1"/>
    <col min="12" max="12" width="8.28125" style="0" customWidth="1"/>
    <col min="13" max="13" width="8.140625" style="0" customWidth="1"/>
    <col min="14" max="14" width="7.2812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7.421875" style="0" customWidth="1"/>
    <col min="20" max="20" width="8.00390625" style="0" customWidth="1"/>
    <col min="21" max="21" width="7.7109375" style="0" customWidth="1"/>
  </cols>
  <sheetData>
    <row r="1" spans="1:23" s="258" customFormat="1" ht="14.25">
      <c r="A1" s="338" t="s">
        <v>250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spans="1:23" s="258" customFormat="1" ht="14.25">
      <c r="A2" s="338" t="s">
        <v>251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s="258" customFormat="1" ht="14.25">
      <c r="A3" s="339" t="s">
        <v>306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1:23" s="258" customFormat="1" ht="13.5">
      <c r="A4" s="220" t="s">
        <v>252</v>
      </c>
      <c r="B4" s="335" t="s">
        <v>226</v>
      </c>
      <c r="C4" s="335"/>
      <c r="D4" s="336" t="s">
        <v>227</v>
      </c>
      <c r="E4" s="337"/>
      <c r="F4" s="335" t="s">
        <v>228</v>
      </c>
      <c r="G4" s="335"/>
      <c r="H4" s="220" t="s">
        <v>229</v>
      </c>
      <c r="I4" s="335" t="s">
        <v>230</v>
      </c>
      <c r="J4" s="335"/>
      <c r="K4" s="336" t="s">
        <v>231</v>
      </c>
      <c r="L4" s="340"/>
      <c r="M4" s="337"/>
      <c r="N4" s="221" t="s">
        <v>232</v>
      </c>
      <c r="O4" s="336" t="s">
        <v>233</v>
      </c>
      <c r="P4" s="340"/>
      <c r="Q4" s="337"/>
      <c r="R4" s="335" t="s">
        <v>234</v>
      </c>
      <c r="S4" s="335"/>
      <c r="T4" s="336" t="s">
        <v>253</v>
      </c>
      <c r="U4" s="337"/>
      <c r="V4" s="220" t="s">
        <v>237</v>
      </c>
      <c r="W4" s="222" t="s">
        <v>18</v>
      </c>
    </row>
    <row r="5" spans="1:23" s="258" customFormat="1" ht="13.5">
      <c r="A5" s="220" t="s">
        <v>80</v>
      </c>
      <c r="B5" s="220" t="s">
        <v>254</v>
      </c>
      <c r="C5" s="220" t="s">
        <v>255</v>
      </c>
      <c r="D5" s="220" t="s">
        <v>256</v>
      </c>
      <c r="E5" s="220" t="s">
        <v>257</v>
      </c>
      <c r="F5" s="220" t="s">
        <v>258</v>
      </c>
      <c r="G5" s="220" t="s">
        <v>259</v>
      </c>
      <c r="H5" s="220" t="s">
        <v>260</v>
      </c>
      <c r="I5" s="220" t="s">
        <v>261</v>
      </c>
      <c r="J5" s="220" t="s">
        <v>262</v>
      </c>
      <c r="K5" s="220" t="s">
        <v>263</v>
      </c>
      <c r="L5" s="220" t="s">
        <v>264</v>
      </c>
      <c r="M5" s="220" t="s">
        <v>265</v>
      </c>
      <c r="N5" s="220" t="s">
        <v>266</v>
      </c>
      <c r="O5" s="220" t="s">
        <v>267</v>
      </c>
      <c r="P5" s="220" t="s">
        <v>268</v>
      </c>
      <c r="Q5" s="220" t="s">
        <v>269</v>
      </c>
      <c r="R5" s="220" t="s">
        <v>270</v>
      </c>
      <c r="S5" s="220" t="s">
        <v>271</v>
      </c>
      <c r="T5" s="220" t="s">
        <v>272</v>
      </c>
      <c r="U5" s="220" t="s">
        <v>273</v>
      </c>
      <c r="V5" s="220" t="s">
        <v>274</v>
      </c>
      <c r="W5" s="223"/>
    </row>
    <row r="6" spans="1:23" s="258" customFormat="1" ht="13.5">
      <c r="A6" s="224">
        <v>510000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23" s="258" customFormat="1" ht="13.5">
      <c r="A7" s="226">
        <v>110300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>
        <v>28306</v>
      </c>
      <c r="W7" s="225">
        <f aca="true" t="shared" si="0" ref="W7:W13">SUM(B7:V7)</f>
        <v>28306</v>
      </c>
    </row>
    <row r="8" spans="1:23" s="258" customFormat="1" ht="13.5">
      <c r="A8" s="226">
        <v>110700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7"/>
      <c r="W8" s="225">
        <f t="shared" si="0"/>
        <v>0</v>
      </c>
    </row>
    <row r="9" spans="1:23" s="258" customFormat="1" ht="13.5">
      <c r="A9" s="226">
        <v>110800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7"/>
      <c r="W9" s="225">
        <f t="shared" si="0"/>
        <v>0</v>
      </c>
    </row>
    <row r="10" spans="1:23" s="259" customFormat="1" ht="14.25">
      <c r="A10" s="226">
        <v>110900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>
        <v>4500</v>
      </c>
      <c r="W10" s="225">
        <f t="shared" si="0"/>
        <v>4500</v>
      </c>
    </row>
    <row r="11" spans="1:23" s="259" customFormat="1" ht="14.25">
      <c r="A11" s="226">
        <v>111000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7"/>
      <c r="W11" s="225">
        <f t="shared" si="0"/>
        <v>0</v>
      </c>
    </row>
    <row r="12" spans="1:23" s="259" customFormat="1" ht="14.25">
      <c r="A12" s="226">
        <v>111100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7"/>
      <c r="W12" s="225">
        <f t="shared" si="0"/>
        <v>0</v>
      </c>
    </row>
    <row r="13" spans="1:23" s="259" customFormat="1" ht="14.25">
      <c r="A13" s="226">
        <v>120100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>
        <f t="shared" si="0"/>
        <v>0</v>
      </c>
    </row>
    <row r="14" spans="1:23" s="259" customFormat="1" ht="14.25">
      <c r="A14" s="226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1:23" s="259" customFormat="1" ht="14.25">
      <c r="A15" s="226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  <row r="16" spans="1:23" s="259" customFormat="1" ht="14.25">
      <c r="A16" s="226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1:23" s="259" customFormat="1" ht="14.25">
      <c r="A17" s="228" t="s">
        <v>275</v>
      </c>
      <c r="B17" s="229">
        <f>SUM(B7:B10)</f>
        <v>0</v>
      </c>
      <c r="C17" s="229">
        <f>SUM(C8:C10)</f>
        <v>0</v>
      </c>
      <c r="D17" s="230" t="s">
        <v>150</v>
      </c>
      <c r="E17" s="229">
        <v>0</v>
      </c>
      <c r="F17" s="229">
        <f>SUM(F8:F10)</f>
        <v>0</v>
      </c>
      <c r="G17" s="229">
        <v>0</v>
      </c>
      <c r="H17" s="229">
        <v>0</v>
      </c>
      <c r="I17" s="229">
        <f>SUM(I8:I10)</f>
        <v>0</v>
      </c>
      <c r="J17" s="229">
        <v>0</v>
      </c>
      <c r="K17" s="229" t="s">
        <v>150</v>
      </c>
      <c r="L17" s="229" t="s">
        <v>150</v>
      </c>
      <c r="M17" s="229">
        <v>0</v>
      </c>
      <c r="N17" s="229">
        <v>0</v>
      </c>
      <c r="O17" s="229" t="s">
        <v>150</v>
      </c>
      <c r="P17" s="229">
        <v>0</v>
      </c>
      <c r="Q17" s="229">
        <v>0</v>
      </c>
      <c r="R17" s="229">
        <f>SUM(R8:R10)</f>
        <v>0</v>
      </c>
      <c r="S17" s="229">
        <v>0</v>
      </c>
      <c r="T17" s="229">
        <v>0</v>
      </c>
      <c r="U17" s="229" t="s">
        <v>150</v>
      </c>
      <c r="V17" s="229">
        <f>SUM(V7:V13)</f>
        <v>32806</v>
      </c>
      <c r="W17" s="229">
        <f>SUM(B17:V17)</f>
        <v>32806</v>
      </c>
    </row>
    <row r="18" spans="1:23" s="259" customFormat="1" ht="14.25">
      <c r="A18" s="231" t="s">
        <v>276</v>
      </c>
      <c r="B18" s="232">
        <v>0</v>
      </c>
      <c r="C18" s="232">
        <v>0</v>
      </c>
      <c r="D18" s="233" t="s">
        <v>150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 t="s">
        <v>150</v>
      </c>
      <c r="L18" s="232" t="s">
        <v>150</v>
      </c>
      <c r="M18" s="232">
        <v>0</v>
      </c>
      <c r="N18" s="232">
        <v>0</v>
      </c>
      <c r="O18" s="232" t="s">
        <v>150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 t="s">
        <v>150</v>
      </c>
      <c r="V18" s="232">
        <v>892882</v>
      </c>
      <c r="W18" s="232">
        <f>SUM(B18:V18)</f>
        <v>892882</v>
      </c>
    </row>
    <row r="19" spans="1:23" s="259" customFormat="1" ht="14.25">
      <c r="A19" s="224">
        <v>521000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</row>
    <row r="20" spans="1:23" s="259" customFormat="1" ht="14.25">
      <c r="A20" s="226">
        <v>210100</v>
      </c>
      <c r="B20" s="225">
        <v>44340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>
        <v>0</v>
      </c>
      <c r="W20" s="227">
        <f aca="true" t="shared" si="1" ref="W20:W25">SUM(B20:V20)</f>
        <v>44340</v>
      </c>
    </row>
    <row r="21" spans="1:23" s="259" customFormat="1" ht="14.25">
      <c r="A21" s="226">
        <v>210200</v>
      </c>
      <c r="B21" s="225">
        <v>3800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>
        <v>0</v>
      </c>
      <c r="W21" s="227">
        <f t="shared" si="1"/>
        <v>3800</v>
      </c>
    </row>
    <row r="22" spans="1:23" s="259" customFormat="1" ht="14.25">
      <c r="A22" s="226">
        <v>210300</v>
      </c>
      <c r="B22" s="225">
        <v>3800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>
        <v>0</v>
      </c>
      <c r="W22" s="227">
        <f t="shared" si="1"/>
        <v>3800</v>
      </c>
    </row>
    <row r="23" spans="1:23" s="259" customFormat="1" ht="14.25">
      <c r="A23" s="226">
        <v>210400</v>
      </c>
      <c r="B23" s="225">
        <v>7560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>
        <v>0</v>
      </c>
      <c r="W23" s="227">
        <f t="shared" si="1"/>
        <v>7560</v>
      </c>
    </row>
    <row r="24" spans="1:23" s="259" customFormat="1" ht="14.25">
      <c r="A24" s="226">
        <v>210600</v>
      </c>
      <c r="B24" s="225">
        <v>247910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>
        <f t="shared" si="1"/>
        <v>247910</v>
      </c>
    </row>
    <row r="25" spans="1:23" s="259" customFormat="1" ht="14.25">
      <c r="A25" s="226">
        <v>210700</v>
      </c>
      <c r="B25" s="225">
        <v>7560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>
        <f t="shared" si="1"/>
        <v>7560</v>
      </c>
    </row>
    <row r="26" spans="1:23" s="259" customFormat="1" ht="14.25">
      <c r="A26" s="226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</row>
    <row r="27" spans="1:23" s="259" customFormat="1" ht="14.25">
      <c r="A27" s="226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</row>
    <row r="28" spans="1:23" s="259" customFormat="1" ht="14.25">
      <c r="A28" s="228" t="s">
        <v>275</v>
      </c>
      <c r="B28" s="229">
        <f>SUM(B20:B25)</f>
        <v>314970</v>
      </c>
      <c r="C28" s="229">
        <f>SUM(C20:C23)</f>
        <v>0</v>
      </c>
      <c r="D28" s="229" t="s">
        <v>150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  <c r="K28" s="229" t="s">
        <v>150</v>
      </c>
      <c r="L28" s="229" t="s">
        <v>150</v>
      </c>
      <c r="M28" s="229">
        <v>0</v>
      </c>
      <c r="N28" s="229">
        <v>0</v>
      </c>
      <c r="O28" s="229" t="s">
        <v>150</v>
      </c>
      <c r="P28" s="229">
        <v>0</v>
      </c>
      <c r="Q28" s="229">
        <v>0</v>
      </c>
      <c r="R28" s="229">
        <v>0</v>
      </c>
      <c r="S28" s="229">
        <v>0</v>
      </c>
      <c r="T28" s="229">
        <f>SUM(T20:T23)</f>
        <v>0</v>
      </c>
      <c r="U28" s="229" t="s">
        <v>150</v>
      </c>
      <c r="V28" s="229">
        <v>0</v>
      </c>
      <c r="W28" s="230">
        <f>SUM(B28:V28)</f>
        <v>314970</v>
      </c>
    </row>
    <row r="29" spans="1:23" s="259" customFormat="1" ht="14.25">
      <c r="A29" s="231" t="s">
        <v>276</v>
      </c>
      <c r="B29" s="234">
        <v>2717121</v>
      </c>
      <c r="C29" s="232">
        <v>0</v>
      </c>
      <c r="D29" s="232" t="s">
        <v>150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 t="s">
        <v>150</v>
      </c>
      <c r="L29" s="232" t="s">
        <v>150</v>
      </c>
      <c r="M29" s="232">
        <v>0</v>
      </c>
      <c r="N29" s="232">
        <v>0</v>
      </c>
      <c r="O29" s="232" t="s">
        <v>150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 t="s">
        <v>150</v>
      </c>
      <c r="V29" s="232">
        <v>0</v>
      </c>
      <c r="W29" s="233">
        <f>SUM(B29:V29)</f>
        <v>2717121</v>
      </c>
    </row>
    <row r="30" spans="1:23" s="259" customFormat="1" ht="14.25">
      <c r="A30" s="224">
        <v>522000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6"/>
    </row>
    <row r="31" spans="1:23" s="259" customFormat="1" ht="14.25">
      <c r="A31" s="237">
        <v>220100</v>
      </c>
      <c r="B31" s="238">
        <v>156150</v>
      </c>
      <c r="C31" s="238">
        <v>76340</v>
      </c>
      <c r="D31" s="238"/>
      <c r="E31" s="238"/>
      <c r="F31" s="238">
        <v>38350</v>
      </c>
      <c r="G31" s="238"/>
      <c r="H31" s="238">
        <v>53010</v>
      </c>
      <c r="I31" s="238">
        <v>9960</v>
      </c>
      <c r="J31" s="238"/>
      <c r="K31" s="238"/>
      <c r="L31" s="238"/>
      <c r="M31" s="238"/>
      <c r="N31" s="238"/>
      <c r="O31" s="238"/>
      <c r="P31" s="238"/>
      <c r="Q31" s="238"/>
      <c r="R31" s="238">
        <v>57760</v>
      </c>
      <c r="S31" s="238"/>
      <c r="T31" s="238">
        <v>14300</v>
      </c>
      <c r="U31" s="238"/>
      <c r="V31" s="238"/>
      <c r="W31" s="239">
        <f aca="true" t="shared" si="2" ref="W31:W39">SUM(B31:V31)</f>
        <v>405870</v>
      </c>
    </row>
    <row r="32" spans="1:23" s="259" customFormat="1" ht="14.25">
      <c r="A32" s="237">
        <v>220200</v>
      </c>
      <c r="B32" s="238">
        <v>32175</v>
      </c>
      <c r="C32" s="238">
        <v>11605</v>
      </c>
      <c r="D32" s="238"/>
      <c r="E32" s="238"/>
      <c r="F32" s="238">
        <v>5510</v>
      </c>
      <c r="G32" s="238"/>
      <c r="H32" s="238">
        <v>8170</v>
      </c>
      <c r="I32" s="238">
        <v>5040</v>
      </c>
      <c r="J32" s="238"/>
      <c r="K32" s="238"/>
      <c r="L32" s="238"/>
      <c r="M32" s="238"/>
      <c r="N32" s="238"/>
      <c r="O32" s="238"/>
      <c r="P32" s="238"/>
      <c r="Q32" s="238"/>
      <c r="R32" s="238">
        <v>12015</v>
      </c>
      <c r="S32" s="238"/>
      <c r="T32" s="238">
        <v>1470</v>
      </c>
      <c r="U32" s="238"/>
      <c r="V32" s="238"/>
      <c r="W32" s="239">
        <f t="shared" si="2"/>
        <v>75985</v>
      </c>
    </row>
    <row r="33" spans="1:23" s="259" customFormat="1" ht="14.25">
      <c r="A33" s="237">
        <v>220300</v>
      </c>
      <c r="B33" s="238">
        <v>5600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9">
        <f t="shared" si="2"/>
        <v>5600</v>
      </c>
    </row>
    <row r="34" spans="1:23" s="259" customFormat="1" ht="14.25">
      <c r="A34" s="237">
        <v>220600</v>
      </c>
      <c r="B34" s="238">
        <v>60830</v>
      </c>
      <c r="C34" s="238">
        <v>6050</v>
      </c>
      <c r="D34" s="238"/>
      <c r="E34" s="238"/>
      <c r="F34" s="238">
        <v>19450</v>
      </c>
      <c r="G34" s="238"/>
      <c r="H34" s="238"/>
      <c r="I34" s="238">
        <v>6050</v>
      </c>
      <c r="J34" s="238"/>
      <c r="K34" s="238">
        <v>95780</v>
      </c>
      <c r="L34" s="238"/>
      <c r="M34" s="238"/>
      <c r="N34" s="238"/>
      <c r="O34" s="238"/>
      <c r="P34" s="238"/>
      <c r="Q34" s="238"/>
      <c r="R34" s="238">
        <v>13510</v>
      </c>
      <c r="S34" s="238"/>
      <c r="T34" s="238">
        <v>6050</v>
      </c>
      <c r="U34" s="238"/>
      <c r="V34" s="238"/>
      <c r="W34" s="239">
        <f t="shared" si="2"/>
        <v>207720</v>
      </c>
    </row>
    <row r="35" spans="1:23" s="259" customFormat="1" ht="14.25">
      <c r="A35" s="237">
        <v>220700</v>
      </c>
      <c r="B35" s="238">
        <v>29930</v>
      </c>
      <c r="C35" s="238">
        <v>2950</v>
      </c>
      <c r="D35" s="238"/>
      <c r="E35" s="238"/>
      <c r="F35" s="238">
        <v>13550</v>
      </c>
      <c r="G35" s="238"/>
      <c r="H35" s="238"/>
      <c r="I35" s="238">
        <v>2950</v>
      </c>
      <c r="J35" s="238"/>
      <c r="K35" s="238">
        <v>57727</v>
      </c>
      <c r="L35" s="238"/>
      <c r="M35" s="238"/>
      <c r="N35" s="238"/>
      <c r="O35" s="238"/>
      <c r="P35" s="238"/>
      <c r="Q35" s="238"/>
      <c r="R35" s="238">
        <v>4490</v>
      </c>
      <c r="S35" s="238"/>
      <c r="T35" s="238">
        <v>2950</v>
      </c>
      <c r="U35" s="238"/>
      <c r="V35" s="238"/>
      <c r="W35" s="239">
        <f t="shared" si="2"/>
        <v>114547</v>
      </c>
    </row>
    <row r="36" spans="1:23" s="259" customFormat="1" ht="14.25">
      <c r="A36" s="237">
        <v>221100</v>
      </c>
      <c r="B36" s="238">
        <v>5600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9">
        <f t="shared" si="2"/>
        <v>5600</v>
      </c>
    </row>
    <row r="37" spans="1:23" s="259" customFormat="1" ht="14.25">
      <c r="A37" s="237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9"/>
    </row>
    <row r="38" spans="1:23" s="259" customFormat="1" ht="14.25">
      <c r="A38" s="237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9"/>
    </row>
    <row r="39" spans="1:23" s="259" customFormat="1" ht="14.25">
      <c r="A39" s="237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9">
        <f t="shared" si="2"/>
        <v>0</v>
      </c>
    </row>
    <row r="40" spans="1:23" s="259" customFormat="1" ht="14.25">
      <c r="A40" s="228" t="s">
        <v>275</v>
      </c>
      <c r="B40" s="240">
        <f>SUM(B31:B39)</f>
        <v>290285</v>
      </c>
      <c r="C40" s="240">
        <f>SUM(C31:C39)</f>
        <v>96945</v>
      </c>
      <c r="D40" s="241" t="s">
        <v>150</v>
      </c>
      <c r="E40" s="240">
        <f aca="true" t="shared" si="3" ref="E40:K40">SUM(E31:E39)</f>
        <v>0</v>
      </c>
      <c r="F40" s="240">
        <f t="shared" si="3"/>
        <v>76860</v>
      </c>
      <c r="G40" s="240">
        <f t="shared" si="3"/>
        <v>0</v>
      </c>
      <c r="H40" s="240">
        <f t="shared" si="3"/>
        <v>61180</v>
      </c>
      <c r="I40" s="240">
        <f>SUM(I31:I39)</f>
        <v>24000</v>
      </c>
      <c r="J40" s="240">
        <f t="shared" si="3"/>
        <v>0</v>
      </c>
      <c r="K40" s="240">
        <f t="shared" si="3"/>
        <v>153507</v>
      </c>
      <c r="L40" s="240" t="s">
        <v>150</v>
      </c>
      <c r="M40" s="240">
        <f>SUM(M31:M39)</f>
        <v>0</v>
      </c>
      <c r="N40" s="240">
        <f>SUM(N31:N39)</f>
        <v>0</v>
      </c>
      <c r="O40" s="240" t="s">
        <v>150</v>
      </c>
      <c r="P40" s="240">
        <f>SUM(P31:P39)</f>
        <v>0</v>
      </c>
      <c r="Q40" s="240">
        <f>SUM(Q31:Q39)</f>
        <v>0</v>
      </c>
      <c r="R40" s="240">
        <f>SUM(R31:R39)</f>
        <v>87775</v>
      </c>
      <c r="S40" s="240">
        <f>SUM(S31:S39)</f>
        <v>0</v>
      </c>
      <c r="T40" s="240">
        <f>SUM(T31:T39)</f>
        <v>24770</v>
      </c>
      <c r="U40" s="240" t="s">
        <v>150</v>
      </c>
      <c r="V40" s="240">
        <f>SUM(V31:V39)</f>
        <v>0</v>
      </c>
      <c r="W40" s="242">
        <f>SUM(B40:V40)</f>
        <v>815322</v>
      </c>
    </row>
    <row r="41" spans="1:23" s="259" customFormat="1" ht="14.25">
      <c r="A41" s="231" t="s">
        <v>276</v>
      </c>
      <c r="B41" s="243">
        <v>2205500</v>
      </c>
      <c r="C41" s="243">
        <v>856578</v>
      </c>
      <c r="D41" s="233"/>
      <c r="E41" s="233"/>
      <c r="F41" s="243">
        <v>557208</v>
      </c>
      <c r="G41" s="233"/>
      <c r="H41" s="243">
        <v>504593</v>
      </c>
      <c r="I41" s="243">
        <v>188708</v>
      </c>
      <c r="J41" s="264"/>
      <c r="K41" s="243">
        <v>1312443</v>
      </c>
      <c r="L41" s="243"/>
      <c r="M41" s="243"/>
      <c r="N41" s="243"/>
      <c r="O41" s="243"/>
      <c r="P41" s="243"/>
      <c r="Q41" s="243"/>
      <c r="R41" s="243">
        <v>687510</v>
      </c>
      <c r="S41" s="243"/>
      <c r="T41" s="243">
        <v>221266</v>
      </c>
      <c r="U41" s="243"/>
      <c r="V41" s="243"/>
      <c r="W41" s="244">
        <f>SUM(B41:V41)</f>
        <v>6533806</v>
      </c>
    </row>
    <row r="42" spans="1:23" s="259" customFormat="1" ht="14.25">
      <c r="A42" s="220" t="s">
        <v>252</v>
      </c>
      <c r="B42" s="335" t="s">
        <v>226</v>
      </c>
      <c r="C42" s="335"/>
      <c r="D42" s="336" t="s">
        <v>227</v>
      </c>
      <c r="E42" s="337"/>
      <c r="F42" s="335" t="s">
        <v>228</v>
      </c>
      <c r="G42" s="335"/>
      <c r="H42" s="220" t="s">
        <v>229</v>
      </c>
      <c r="I42" s="335" t="s">
        <v>230</v>
      </c>
      <c r="J42" s="335"/>
      <c r="K42" s="336" t="s">
        <v>231</v>
      </c>
      <c r="L42" s="340"/>
      <c r="M42" s="337"/>
      <c r="N42" s="221" t="s">
        <v>232</v>
      </c>
      <c r="O42" s="336" t="s">
        <v>233</v>
      </c>
      <c r="P42" s="340"/>
      <c r="Q42" s="337"/>
      <c r="R42" s="335" t="s">
        <v>234</v>
      </c>
      <c r="S42" s="335"/>
      <c r="T42" s="336" t="s">
        <v>253</v>
      </c>
      <c r="U42" s="337"/>
      <c r="V42" s="220" t="s">
        <v>237</v>
      </c>
      <c r="W42" s="222" t="s">
        <v>18</v>
      </c>
    </row>
    <row r="43" spans="1:23" s="259" customFormat="1" ht="14.25">
      <c r="A43" s="220" t="s">
        <v>80</v>
      </c>
      <c r="B43" s="220" t="s">
        <v>254</v>
      </c>
      <c r="C43" s="220" t="s">
        <v>255</v>
      </c>
      <c r="D43" s="220" t="s">
        <v>256</v>
      </c>
      <c r="E43" s="220" t="s">
        <v>257</v>
      </c>
      <c r="F43" s="220" t="s">
        <v>258</v>
      </c>
      <c r="G43" s="220" t="s">
        <v>259</v>
      </c>
      <c r="H43" s="220" t="s">
        <v>260</v>
      </c>
      <c r="I43" s="220" t="s">
        <v>261</v>
      </c>
      <c r="J43" s="220" t="s">
        <v>262</v>
      </c>
      <c r="K43" s="220" t="s">
        <v>263</v>
      </c>
      <c r="L43" s="220" t="s">
        <v>264</v>
      </c>
      <c r="M43" s="220" t="s">
        <v>265</v>
      </c>
      <c r="N43" s="220" t="s">
        <v>266</v>
      </c>
      <c r="O43" s="220" t="s">
        <v>267</v>
      </c>
      <c r="P43" s="220" t="s">
        <v>268</v>
      </c>
      <c r="Q43" s="220" t="s">
        <v>269</v>
      </c>
      <c r="R43" s="220" t="s">
        <v>270</v>
      </c>
      <c r="S43" s="220" t="s">
        <v>271</v>
      </c>
      <c r="T43" s="220" t="s">
        <v>272</v>
      </c>
      <c r="U43" s="220" t="s">
        <v>273</v>
      </c>
      <c r="V43" s="220" t="s">
        <v>274</v>
      </c>
      <c r="W43" s="223"/>
    </row>
    <row r="44" spans="1:23" s="259" customFormat="1" ht="14.25">
      <c r="A44" s="224">
        <v>531000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6"/>
    </row>
    <row r="45" spans="1:23" s="259" customFormat="1" ht="14.25">
      <c r="A45" s="237">
        <v>310100</v>
      </c>
      <c r="B45" s="238"/>
      <c r="C45" s="238"/>
      <c r="D45" s="238"/>
      <c r="E45" s="238">
        <v>20400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9">
        <f aca="true" t="shared" si="4" ref="W45:W50">SUM(B45:V45)</f>
        <v>20400</v>
      </c>
    </row>
    <row r="46" spans="1:23" s="259" customFormat="1" ht="14.25">
      <c r="A46" s="237">
        <v>310200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9">
        <f t="shared" si="4"/>
        <v>0</v>
      </c>
    </row>
    <row r="47" spans="1:23" s="259" customFormat="1" ht="14.25">
      <c r="A47" s="237">
        <v>310300</v>
      </c>
      <c r="B47" s="238"/>
      <c r="C47" s="238"/>
      <c r="D47" s="238"/>
      <c r="E47" s="238"/>
      <c r="F47" s="238"/>
      <c r="G47" s="238"/>
      <c r="H47" s="238">
        <v>29820</v>
      </c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9">
        <f t="shared" si="4"/>
        <v>29820</v>
      </c>
    </row>
    <row r="48" spans="1:23" s="259" customFormat="1" ht="14.25">
      <c r="A48" s="237">
        <v>310400</v>
      </c>
      <c r="B48" s="238">
        <v>9400</v>
      </c>
      <c r="C48" s="238">
        <v>4950</v>
      </c>
      <c r="D48" s="238"/>
      <c r="E48" s="238"/>
      <c r="F48" s="238">
        <v>4000</v>
      </c>
      <c r="G48" s="238"/>
      <c r="H48" s="238">
        <v>4250</v>
      </c>
      <c r="I48" s="238">
        <v>1600</v>
      </c>
      <c r="J48" s="238"/>
      <c r="K48" s="238"/>
      <c r="L48" s="238"/>
      <c r="M48" s="238"/>
      <c r="N48" s="238"/>
      <c r="O48" s="238"/>
      <c r="P48" s="238"/>
      <c r="Q48" s="238"/>
      <c r="R48" s="238">
        <v>3000</v>
      </c>
      <c r="S48" s="238"/>
      <c r="T48" s="238">
        <v>2400</v>
      </c>
      <c r="U48" s="238"/>
      <c r="V48" s="238"/>
      <c r="W48" s="239">
        <f t="shared" si="4"/>
        <v>29600</v>
      </c>
    </row>
    <row r="49" spans="1:23" s="259" customFormat="1" ht="14.25">
      <c r="A49" s="237">
        <v>310500</v>
      </c>
      <c r="B49" s="238">
        <v>1702</v>
      </c>
      <c r="C49" s="238"/>
      <c r="D49" s="238"/>
      <c r="E49" s="238"/>
      <c r="F49" s="238"/>
      <c r="G49" s="238"/>
      <c r="H49" s="238"/>
      <c r="I49" s="238">
        <v>1702</v>
      </c>
      <c r="J49" s="238"/>
      <c r="K49" s="238"/>
      <c r="L49" s="238"/>
      <c r="M49" s="238"/>
      <c r="N49" s="238"/>
      <c r="O49" s="238"/>
      <c r="P49" s="238"/>
      <c r="Q49" s="238"/>
      <c r="R49" s="238">
        <v>9000</v>
      </c>
      <c r="S49" s="238"/>
      <c r="T49" s="238"/>
      <c r="U49" s="238"/>
      <c r="V49" s="238"/>
      <c r="W49" s="239">
        <f t="shared" si="4"/>
        <v>12404</v>
      </c>
    </row>
    <row r="50" spans="1:23" s="259" customFormat="1" ht="14.25">
      <c r="A50" s="237">
        <v>310600</v>
      </c>
      <c r="B50" s="238"/>
      <c r="C50" s="238">
        <v>2855</v>
      </c>
      <c r="D50" s="238"/>
      <c r="E50" s="238"/>
      <c r="F50" s="238">
        <v>550</v>
      </c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>
        <v>10000</v>
      </c>
      <c r="S50" s="238"/>
      <c r="T50" s="238">
        <v>3371</v>
      </c>
      <c r="U50" s="238"/>
      <c r="V50" s="238"/>
      <c r="W50" s="239">
        <f t="shared" si="4"/>
        <v>16776</v>
      </c>
    </row>
    <row r="51" spans="1:23" s="259" customFormat="1" ht="14.25">
      <c r="A51" s="237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9"/>
    </row>
    <row r="52" spans="1:23" s="259" customFormat="1" ht="14.25">
      <c r="A52" s="237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9"/>
    </row>
    <row r="53" spans="1:23" s="259" customFormat="1" ht="14.25">
      <c r="A53" s="228" t="s">
        <v>275</v>
      </c>
      <c r="B53" s="245">
        <f>SUM(B45:B50)</f>
        <v>11102</v>
      </c>
      <c r="C53" s="245">
        <f>SUM(C45:C52)</f>
        <v>7805</v>
      </c>
      <c r="D53" s="245" t="s">
        <v>150</v>
      </c>
      <c r="E53" s="245">
        <f>SUM(E45:E52)</f>
        <v>20400</v>
      </c>
      <c r="F53" s="245">
        <f>SUM(F45:F50)</f>
        <v>4550</v>
      </c>
      <c r="G53" s="245" t="s">
        <v>150</v>
      </c>
      <c r="H53" s="245">
        <f>SUM(H45:H52)</f>
        <v>34070</v>
      </c>
      <c r="I53" s="245">
        <f>SUM(I45:I52)</f>
        <v>3302</v>
      </c>
      <c r="J53" s="245" t="s">
        <v>150</v>
      </c>
      <c r="K53" s="245" t="s">
        <v>150</v>
      </c>
      <c r="L53" s="245" t="s">
        <v>150</v>
      </c>
      <c r="M53" s="245">
        <f>SUM(M47:M50)</f>
        <v>0</v>
      </c>
      <c r="N53" s="245" t="s">
        <v>150</v>
      </c>
      <c r="O53" s="245" t="s">
        <v>150</v>
      </c>
      <c r="P53" s="245" t="s">
        <v>150</v>
      </c>
      <c r="Q53" s="245" t="s">
        <v>150</v>
      </c>
      <c r="R53" s="245">
        <f>SUM(R45:R52)</f>
        <v>22000</v>
      </c>
      <c r="S53" s="245" t="s">
        <v>150</v>
      </c>
      <c r="T53" s="245">
        <f>SUM(T45:T52)</f>
        <v>5771</v>
      </c>
      <c r="U53" s="245" t="s">
        <v>150</v>
      </c>
      <c r="V53" s="245" t="s">
        <v>150</v>
      </c>
      <c r="W53" s="246">
        <f>SUM(B53:V53)</f>
        <v>109000</v>
      </c>
    </row>
    <row r="54" spans="1:23" s="259" customFormat="1" ht="14.25">
      <c r="A54" s="231" t="s">
        <v>276</v>
      </c>
      <c r="B54" s="243">
        <v>117129.5</v>
      </c>
      <c r="C54" s="243">
        <v>103473</v>
      </c>
      <c r="D54" s="243"/>
      <c r="E54" s="243">
        <v>191000</v>
      </c>
      <c r="F54" s="243">
        <v>59766.38</v>
      </c>
      <c r="G54" s="243"/>
      <c r="H54" s="243">
        <v>266873</v>
      </c>
      <c r="I54" s="243">
        <v>59786.5</v>
      </c>
      <c r="J54" s="243"/>
      <c r="K54" s="243"/>
      <c r="L54" s="243"/>
      <c r="M54" s="243"/>
      <c r="N54" s="243"/>
      <c r="O54" s="243"/>
      <c r="P54" s="243"/>
      <c r="Q54" s="243"/>
      <c r="R54" s="243">
        <v>73760</v>
      </c>
      <c r="S54" s="243"/>
      <c r="T54" s="243">
        <v>49770.55</v>
      </c>
      <c r="U54" s="243"/>
      <c r="V54" s="243"/>
      <c r="W54" s="244">
        <f>SUM(B54:V54)</f>
        <v>921558.93</v>
      </c>
    </row>
    <row r="55" spans="1:23" s="259" customFormat="1" ht="14.25">
      <c r="A55" s="224">
        <v>532000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6"/>
    </row>
    <row r="56" spans="1:23" s="259" customFormat="1" ht="14.25">
      <c r="A56" s="237">
        <v>320100</v>
      </c>
      <c r="B56" s="238"/>
      <c r="C56" s="238"/>
      <c r="D56" s="238"/>
      <c r="E56" s="238"/>
      <c r="F56" s="238">
        <v>9000</v>
      </c>
      <c r="G56" s="238"/>
      <c r="H56" s="238">
        <v>2750</v>
      </c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9">
        <f>SUM(B56:V56)</f>
        <v>11750</v>
      </c>
    </row>
    <row r="57" spans="1:23" s="259" customFormat="1" ht="14.25">
      <c r="A57" s="237">
        <v>320200</v>
      </c>
      <c r="B57" s="238">
        <v>7200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9">
        <f>SUM(B57:V57)</f>
        <v>7200</v>
      </c>
    </row>
    <row r="58" spans="1:23" s="259" customFormat="1" ht="14.25">
      <c r="A58" s="237">
        <v>320300</v>
      </c>
      <c r="B58" s="238">
        <v>3959</v>
      </c>
      <c r="C58" s="238"/>
      <c r="D58" s="238">
        <v>2400</v>
      </c>
      <c r="E58" s="238">
        <v>121926</v>
      </c>
      <c r="F58" s="238"/>
      <c r="G58" s="238"/>
      <c r="H58" s="238"/>
      <c r="I58" s="238">
        <v>6050</v>
      </c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>
        <v>93100</v>
      </c>
      <c r="U58" s="238"/>
      <c r="V58" s="238"/>
      <c r="W58" s="239">
        <f>SUM(B58:V58)</f>
        <v>227435</v>
      </c>
    </row>
    <row r="59" spans="1:23" s="259" customFormat="1" ht="14.25">
      <c r="A59" s="237">
        <v>320400</v>
      </c>
      <c r="B59" s="238"/>
      <c r="C59" s="238">
        <v>5387.45</v>
      </c>
      <c r="D59" s="238"/>
      <c r="E59" s="238"/>
      <c r="F59" s="238">
        <v>300</v>
      </c>
      <c r="G59" s="238"/>
      <c r="H59" s="238">
        <v>1280</v>
      </c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9">
        <f>SUM(B59:V59)</f>
        <v>6967.45</v>
      </c>
    </row>
    <row r="60" spans="1:23" s="259" customFormat="1" ht="14.2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9"/>
    </row>
    <row r="61" spans="1:23" s="259" customFormat="1" ht="14.25">
      <c r="A61" s="228" t="s">
        <v>275</v>
      </c>
      <c r="B61" s="245">
        <f>SUM(B56:B60)</f>
        <v>11159</v>
      </c>
      <c r="C61" s="245">
        <f>SUM(C56:C60)</f>
        <v>5387.45</v>
      </c>
      <c r="D61" s="245">
        <f>SUM(D56:D60)</f>
        <v>2400</v>
      </c>
      <c r="E61" s="245">
        <f>SUM(E56:E60)</f>
        <v>121926</v>
      </c>
      <c r="F61" s="245">
        <f>SUM(F56:F59)</f>
        <v>9300</v>
      </c>
      <c r="G61" s="245">
        <f>SUM(G56:G60)</f>
        <v>0</v>
      </c>
      <c r="H61" s="245">
        <f>SUM(H56:H60)</f>
        <v>4030</v>
      </c>
      <c r="I61" s="245">
        <f>SUM(I56:I60)</f>
        <v>6050</v>
      </c>
      <c r="J61" s="245" t="s">
        <v>150</v>
      </c>
      <c r="K61" s="245" t="s">
        <v>150</v>
      </c>
      <c r="L61" s="245" t="s">
        <v>150</v>
      </c>
      <c r="M61" s="245" t="s">
        <v>150</v>
      </c>
      <c r="N61" s="245">
        <f>SUM(N56:N60)</f>
        <v>0</v>
      </c>
      <c r="O61" s="245">
        <f>SUM(O56:O60)</f>
        <v>0</v>
      </c>
      <c r="P61" s="245" t="s">
        <v>150</v>
      </c>
      <c r="Q61" s="245">
        <f>SUM(Q56:Q60)</f>
        <v>0</v>
      </c>
      <c r="R61" s="245">
        <f>SUM(R56:R60)</f>
        <v>0</v>
      </c>
      <c r="S61" s="245">
        <f>SUM(S56:S60)</f>
        <v>0</v>
      </c>
      <c r="T61" s="245">
        <f>SUM(T56:T60)</f>
        <v>93100</v>
      </c>
      <c r="U61" s="245" t="s">
        <v>150</v>
      </c>
      <c r="V61" s="245" t="s">
        <v>150</v>
      </c>
      <c r="W61" s="246">
        <f>SUM(B61:V61)</f>
        <v>253352.45</v>
      </c>
    </row>
    <row r="62" spans="1:23" s="259" customFormat="1" ht="14.25">
      <c r="A62" s="231" t="s">
        <v>276</v>
      </c>
      <c r="B62" s="243">
        <v>730809.5</v>
      </c>
      <c r="C62" s="243">
        <v>93585.58</v>
      </c>
      <c r="D62" s="243">
        <v>75344</v>
      </c>
      <c r="E62" s="243">
        <v>570468.81</v>
      </c>
      <c r="F62" s="243">
        <v>110688</v>
      </c>
      <c r="G62" s="243">
        <v>301535</v>
      </c>
      <c r="H62" s="243">
        <v>492708.25</v>
      </c>
      <c r="I62" s="243">
        <v>161066</v>
      </c>
      <c r="J62" s="243"/>
      <c r="K62" s="243"/>
      <c r="L62" s="243"/>
      <c r="M62" s="243"/>
      <c r="N62" s="243">
        <v>117400</v>
      </c>
      <c r="O62" s="243">
        <v>22033</v>
      </c>
      <c r="P62" s="243"/>
      <c r="Q62" s="243">
        <v>143042</v>
      </c>
      <c r="R62" s="243">
        <v>84526.89</v>
      </c>
      <c r="S62" s="243"/>
      <c r="T62" s="243">
        <v>195060</v>
      </c>
      <c r="U62" s="243"/>
      <c r="V62" s="243" t="s">
        <v>150</v>
      </c>
      <c r="W62" s="244">
        <f>SUM(B62:V62)</f>
        <v>3098267.0300000003</v>
      </c>
    </row>
    <row r="63" spans="1:23" s="259" customFormat="1" ht="14.25">
      <c r="A63" s="224">
        <v>533000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>
        <f>SUM(V20:V28)</f>
        <v>0</v>
      </c>
      <c r="W63" s="225"/>
    </row>
    <row r="64" spans="1:23" s="259" customFormat="1" ht="14.25">
      <c r="A64" s="226">
        <v>330100</v>
      </c>
      <c r="B64" s="225">
        <v>1008</v>
      </c>
      <c r="C64" s="225">
        <v>4494.05</v>
      </c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>
        <f aca="true" t="shared" si="5" ref="W64:W72">SUM(B64:V64)</f>
        <v>5502.05</v>
      </c>
    </row>
    <row r="65" spans="1:23" s="259" customFormat="1" ht="14.25">
      <c r="A65" s="226">
        <v>330200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>
        <f t="shared" si="5"/>
        <v>0</v>
      </c>
    </row>
    <row r="66" spans="1:23" s="259" customFormat="1" ht="14.25">
      <c r="A66" s="226">
        <v>330300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>
        <f t="shared" si="5"/>
        <v>0</v>
      </c>
    </row>
    <row r="67" spans="1:23" s="259" customFormat="1" ht="14.25">
      <c r="A67" s="226">
        <v>330400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>
        <f>SUM(B67:V67)</f>
        <v>0</v>
      </c>
    </row>
    <row r="68" spans="1:23" s="259" customFormat="1" ht="14.25">
      <c r="A68" s="226">
        <v>330600</v>
      </c>
      <c r="B68" s="225"/>
      <c r="C68" s="225"/>
      <c r="D68" s="225"/>
      <c r="E68" s="225"/>
      <c r="F68" s="225">
        <v>7493</v>
      </c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>
        <v>6724</v>
      </c>
      <c r="U68" s="225"/>
      <c r="V68" s="225"/>
      <c r="W68" s="225">
        <f t="shared" si="5"/>
        <v>14217</v>
      </c>
    </row>
    <row r="69" spans="1:23" s="259" customFormat="1" ht="14.25">
      <c r="A69" s="226">
        <v>330700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>
        <f t="shared" si="5"/>
        <v>0</v>
      </c>
    </row>
    <row r="70" spans="1:23" s="259" customFormat="1" ht="14.25">
      <c r="A70" s="226">
        <v>330800</v>
      </c>
      <c r="B70" s="225">
        <v>8000</v>
      </c>
      <c r="C70" s="225">
        <v>5400</v>
      </c>
      <c r="D70" s="225"/>
      <c r="E70" s="225"/>
      <c r="F70" s="225">
        <v>4800</v>
      </c>
      <c r="G70" s="225"/>
      <c r="H70" s="225"/>
      <c r="I70" s="225"/>
      <c r="J70" s="225"/>
      <c r="K70" s="225">
        <v>36500</v>
      </c>
      <c r="L70" s="225"/>
      <c r="M70" s="225"/>
      <c r="N70" s="225"/>
      <c r="O70" s="225"/>
      <c r="P70" s="225"/>
      <c r="Q70" s="225"/>
      <c r="R70" s="225">
        <v>7750</v>
      </c>
      <c r="S70" s="225"/>
      <c r="T70" s="225"/>
      <c r="U70" s="225"/>
      <c r="V70" s="225"/>
      <c r="W70" s="225">
        <f t="shared" si="5"/>
        <v>62450</v>
      </c>
    </row>
    <row r="71" spans="1:23" s="259" customFormat="1" ht="14.25">
      <c r="A71" s="226">
        <v>330900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>
        <f t="shared" si="5"/>
        <v>0</v>
      </c>
    </row>
    <row r="72" spans="1:23" s="259" customFormat="1" ht="14.25">
      <c r="A72" s="226">
        <v>331000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>
        <f t="shared" si="5"/>
        <v>0</v>
      </c>
    </row>
    <row r="73" spans="1:23" s="259" customFormat="1" ht="14.25">
      <c r="A73" s="226">
        <v>331100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>
        <f aca="true" t="shared" si="6" ref="W73:W78">SUM(B73:V73)</f>
        <v>0</v>
      </c>
    </row>
    <row r="74" spans="1:23" s="259" customFormat="1" ht="14.25">
      <c r="A74" s="226">
        <v>331200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>
        <v>14940</v>
      </c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>
        <f t="shared" si="6"/>
        <v>14940</v>
      </c>
    </row>
    <row r="75" spans="1:23" s="259" customFormat="1" ht="14.25">
      <c r="A75" s="226">
        <v>331300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>
        <f t="shared" si="6"/>
        <v>0</v>
      </c>
    </row>
    <row r="76" spans="1:23" s="259" customFormat="1" ht="14.25">
      <c r="A76" s="226">
        <v>331400</v>
      </c>
      <c r="B76" s="225"/>
      <c r="C76" s="225"/>
      <c r="D76" s="225"/>
      <c r="E76" s="225"/>
      <c r="F76" s="225">
        <v>1600</v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>
        <f t="shared" si="6"/>
        <v>1600</v>
      </c>
    </row>
    <row r="77" spans="1:23" s="259" customFormat="1" ht="14.25">
      <c r="A77" s="226">
        <v>331500</v>
      </c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>
        <f t="shared" si="6"/>
        <v>0</v>
      </c>
    </row>
    <row r="78" spans="1:23" s="259" customFormat="1" ht="14.25">
      <c r="A78" s="226">
        <v>331700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>
        <v>72500</v>
      </c>
      <c r="T78" s="225"/>
      <c r="U78" s="225"/>
      <c r="V78" s="225"/>
      <c r="W78" s="225">
        <f t="shared" si="6"/>
        <v>72500</v>
      </c>
    </row>
    <row r="79" spans="1:23" s="259" customFormat="1" ht="14.25">
      <c r="A79" s="226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</row>
    <row r="80" spans="1:23" s="259" customFormat="1" ht="14.25">
      <c r="A80" s="226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</row>
    <row r="81" spans="1:23" s="259" customFormat="1" ht="14.25">
      <c r="A81" s="228" t="s">
        <v>275</v>
      </c>
      <c r="B81" s="229">
        <f>SUM(B64:B78)</f>
        <v>9008</v>
      </c>
      <c r="C81" s="229">
        <f aca="true" t="shared" si="7" ref="C81:I81">SUM(C64:C78)</f>
        <v>9894.05</v>
      </c>
      <c r="D81" s="229">
        <f t="shared" si="7"/>
        <v>0</v>
      </c>
      <c r="E81" s="229">
        <f t="shared" si="7"/>
        <v>0</v>
      </c>
      <c r="F81" s="229">
        <f t="shared" si="7"/>
        <v>13893</v>
      </c>
      <c r="G81" s="229">
        <f t="shared" si="7"/>
        <v>0</v>
      </c>
      <c r="H81" s="229">
        <f t="shared" si="7"/>
        <v>0</v>
      </c>
      <c r="I81" s="229">
        <f t="shared" si="7"/>
        <v>0</v>
      </c>
      <c r="J81" s="229" t="s">
        <v>150</v>
      </c>
      <c r="K81" s="229">
        <f>SUM(K64:K78)</f>
        <v>51440</v>
      </c>
      <c r="L81" s="229"/>
      <c r="M81" s="229" t="s">
        <v>150</v>
      </c>
      <c r="N81" s="229" t="s">
        <v>150</v>
      </c>
      <c r="O81" s="229" t="s">
        <v>150</v>
      </c>
      <c r="P81" s="229" t="s">
        <v>150</v>
      </c>
      <c r="Q81" s="229" t="s">
        <v>150</v>
      </c>
      <c r="R81" s="229">
        <f>SUM(R64:R78)</f>
        <v>7750</v>
      </c>
      <c r="S81" s="229">
        <f>SUM(S64:S78)</f>
        <v>72500</v>
      </c>
      <c r="T81" s="229">
        <f>SUM(T64:T78)</f>
        <v>6724</v>
      </c>
      <c r="U81" s="229" t="s">
        <v>150</v>
      </c>
      <c r="V81" s="229" t="s">
        <v>150</v>
      </c>
      <c r="W81" s="229">
        <f>SUM(B81:V81)</f>
        <v>171209.05</v>
      </c>
    </row>
    <row r="82" spans="1:23" s="259" customFormat="1" ht="14.25">
      <c r="A82" s="231" t="s">
        <v>276</v>
      </c>
      <c r="B82" s="232">
        <v>232073</v>
      </c>
      <c r="C82" s="232">
        <v>56160.1</v>
      </c>
      <c r="D82" s="232"/>
      <c r="E82" s="232"/>
      <c r="F82" s="232">
        <v>52830</v>
      </c>
      <c r="G82" s="232">
        <v>962277.13</v>
      </c>
      <c r="H82" s="232">
        <v>7739</v>
      </c>
      <c r="I82" s="232">
        <v>27520</v>
      </c>
      <c r="J82" s="232"/>
      <c r="K82" s="232">
        <v>530358</v>
      </c>
      <c r="L82" s="232">
        <v>79874</v>
      </c>
      <c r="M82" s="232"/>
      <c r="N82" s="232"/>
      <c r="O82" s="232"/>
      <c r="P82" s="232"/>
      <c r="Q82" s="232"/>
      <c r="R82" s="232">
        <v>76279</v>
      </c>
      <c r="S82" s="232">
        <v>72500</v>
      </c>
      <c r="T82" s="232">
        <v>26844</v>
      </c>
      <c r="U82" s="232"/>
      <c r="V82" s="232"/>
      <c r="W82" s="232">
        <f>SUM(B82:V82)</f>
        <v>2124454.23</v>
      </c>
    </row>
    <row r="83" spans="1:23" s="259" customFormat="1" ht="14.25">
      <c r="A83" s="220" t="s">
        <v>252</v>
      </c>
      <c r="B83" s="335" t="s">
        <v>226</v>
      </c>
      <c r="C83" s="335"/>
      <c r="D83" s="336" t="s">
        <v>227</v>
      </c>
      <c r="E83" s="337"/>
      <c r="F83" s="335" t="s">
        <v>228</v>
      </c>
      <c r="G83" s="335"/>
      <c r="H83" s="220" t="s">
        <v>229</v>
      </c>
      <c r="I83" s="335" t="s">
        <v>230</v>
      </c>
      <c r="J83" s="335"/>
      <c r="K83" s="336" t="s">
        <v>231</v>
      </c>
      <c r="L83" s="340"/>
      <c r="M83" s="337"/>
      <c r="N83" s="220" t="s">
        <v>232</v>
      </c>
      <c r="O83" s="336" t="s">
        <v>233</v>
      </c>
      <c r="P83" s="340"/>
      <c r="Q83" s="337"/>
      <c r="R83" s="335" t="s">
        <v>234</v>
      </c>
      <c r="S83" s="335"/>
      <c r="T83" s="220" t="s">
        <v>253</v>
      </c>
      <c r="U83" s="220" t="s">
        <v>236</v>
      </c>
      <c r="V83" s="220" t="s">
        <v>237</v>
      </c>
      <c r="W83" s="220" t="s">
        <v>18</v>
      </c>
    </row>
    <row r="84" spans="1:23" s="259" customFormat="1" ht="14.25">
      <c r="A84" s="220" t="s">
        <v>80</v>
      </c>
      <c r="B84" s="220" t="s">
        <v>254</v>
      </c>
      <c r="C84" s="220" t="s">
        <v>255</v>
      </c>
      <c r="D84" s="220" t="s">
        <v>256</v>
      </c>
      <c r="E84" s="220" t="s">
        <v>257</v>
      </c>
      <c r="F84" s="220" t="s">
        <v>258</v>
      </c>
      <c r="G84" s="220" t="s">
        <v>259</v>
      </c>
      <c r="H84" s="220" t="s">
        <v>260</v>
      </c>
      <c r="I84" s="220" t="s">
        <v>261</v>
      </c>
      <c r="J84" s="220" t="s">
        <v>262</v>
      </c>
      <c r="K84" s="220" t="s">
        <v>263</v>
      </c>
      <c r="L84" s="220" t="s">
        <v>264</v>
      </c>
      <c r="M84" s="220" t="s">
        <v>265</v>
      </c>
      <c r="N84" s="220" t="s">
        <v>266</v>
      </c>
      <c r="O84" s="220" t="s">
        <v>267</v>
      </c>
      <c r="P84" s="220" t="s">
        <v>268</v>
      </c>
      <c r="Q84" s="220" t="s">
        <v>269</v>
      </c>
      <c r="R84" s="220" t="s">
        <v>270</v>
      </c>
      <c r="S84" s="220" t="s">
        <v>271</v>
      </c>
      <c r="T84" s="220" t="s">
        <v>272</v>
      </c>
      <c r="U84" s="220" t="s">
        <v>277</v>
      </c>
      <c r="V84" s="220" t="s">
        <v>274</v>
      </c>
      <c r="W84" s="220"/>
    </row>
    <row r="85" spans="1:23" s="259" customFormat="1" ht="14.25">
      <c r="A85" s="224">
        <v>534000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</row>
    <row r="86" spans="1:23" s="259" customFormat="1" ht="14.25">
      <c r="A86" s="226">
        <v>340100</v>
      </c>
      <c r="B86" s="225">
        <v>31798.86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>
        <f aca="true" t="shared" si="8" ref="W86:W92">SUM(B86:V86)</f>
        <v>31798.86</v>
      </c>
    </row>
    <row r="87" spans="1:23" s="259" customFormat="1" ht="14.25">
      <c r="A87" s="226">
        <v>340200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>
        <f t="shared" si="8"/>
        <v>0</v>
      </c>
    </row>
    <row r="88" spans="1:23" s="259" customFormat="1" ht="14.25">
      <c r="A88" s="226">
        <v>340300</v>
      </c>
      <c r="B88" s="225">
        <v>1623.19</v>
      </c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>
        <f t="shared" si="8"/>
        <v>1623.19</v>
      </c>
    </row>
    <row r="89" spans="1:23" s="259" customFormat="1" ht="14.25">
      <c r="A89" s="226">
        <v>340400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>
        <f t="shared" si="8"/>
        <v>0</v>
      </c>
    </row>
    <row r="90" spans="1:23" s="259" customFormat="1" ht="14.25">
      <c r="A90" s="226">
        <v>340500</v>
      </c>
      <c r="B90" s="225">
        <v>1594.3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>
        <f t="shared" si="8"/>
        <v>1594.3</v>
      </c>
    </row>
    <row r="91" spans="1:23" s="259" customFormat="1" ht="14.25">
      <c r="A91" s="228" t="s">
        <v>275</v>
      </c>
      <c r="B91" s="229">
        <f>SUM(B86:B90)</f>
        <v>35016.350000000006</v>
      </c>
      <c r="C91" s="229">
        <f>SUM(C86:C90)</f>
        <v>0</v>
      </c>
      <c r="D91" s="229" t="s">
        <v>150</v>
      </c>
      <c r="E91" s="229" t="s">
        <v>150</v>
      </c>
      <c r="F91" s="229" t="s">
        <v>150</v>
      </c>
      <c r="G91" s="229" t="s">
        <v>150</v>
      </c>
      <c r="H91" s="229" t="s">
        <v>150</v>
      </c>
      <c r="I91" s="229" t="s">
        <v>150</v>
      </c>
      <c r="J91" s="229" t="s">
        <v>150</v>
      </c>
      <c r="K91" s="229" t="s">
        <v>150</v>
      </c>
      <c r="L91" s="229" t="s">
        <v>150</v>
      </c>
      <c r="M91" s="229" t="s">
        <v>150</v>
      </c>
      <c r="N91" s="229" t="s">
        <v>150</v>
      </c>
      <c r="O91" s="229" t="s">
        <v>150</v>
      </c>
      <c r="P91" s="229" t="s">
        <v>150</v>
      </c>
      <c r="Q91" s="229" t="s">
        <v>150</v>
      </c>
      <c r="R91" s="229" t="s">
        <v>150</v>
      </c>
      <c r="S91" s="229" t="s">
        <v>150</v>
      </c>
      <c r="T91" s="229" t="s">
        <v>150</v>
      </c>
      <c r="U91" s="229" t="s">
        <v>150</v>
      </c>
      <c r="V91" s="229" t="s">
        <v>150</v>
      </c>
      <c r="W91" s="229">
        <f t="shared" si="8"/>
        <v>35016.350000000006</v>
      </c>
    </row>
    <row r="92" spans="1:23" s="259" customFormat="1" ht="14.25">
      <c r="A92" s="231" t="s">
        <v>276</v>
      </c>
      <c r="B92" s="232">
        <v>250134.85</v>
      </c>
      <c r="C92" s="232">
        <v>2362</v>
      </c>
      <c r="D92" s="232" t="s">
        <v>150</v>
      </c>
      <c r="E92" s="232" t="s">
        <v>150</v>
      </c>
      <c r="F92" s="232" t="s">
        <v>150</v>
      </c>
      <c r="G92" s="232" t="s">
        <v>150</v>
      </c>
      <c r="H92" s="232" t="s">
        <v>150</v>
      </c>
      <c r="I92" s="232" t="s">
        <v>150</v>
      </c>
      <c r="J92" s="232" t="s">
        <v>150</v>
      </c>
      <c r="K92" s="232" t="s">
        <v>150</v>
      </c>
      <c r="L92" s="232" t="s">
        <v>150</v>
      </c>
      <c r="M92" s="232" t="s">
        <v>150</v>
      </c>
      <c r="N92" s="232" t="s">
        <v>150</v>
      </c>
      <c r="O92" s="232" t="s">
        <v>150</v>
      </c>
      <c r="P92" s="232" t="s">
        <v>150</v>
      </c>
      <c r="Q92" s="232" t="s">
        <v>150</v>
      </c>
      <c r="R92" s="232" t="s">
        <v>150</v>
      </c>
      <c r="S92" s="232" t="s">
        <v>150</v>
      </c>
      <c r="T92" s="232" t="s">
        <v>150</v>
      </c>
      <c r="U92" s="232" t="s">
        <v>150</v>
      </c>
      <c r="V92" s="232" t="s">
        <v>150</v>
      </c>
      <c r="W92" s="232">
        <f t="shared" si="8"/>
        <v>252496.85</v>
      </c>
    </row>
    <row r="93" spans="1:23" s="259" customFormat="1" ht="14.25">
      <c r="A93" s="224">
        <v>541000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</row>
    <row r="94" spans="1:23" s="259" customFormat="1" ht="14.25">
      <c r="A94" s="237">
        <v>410100</v>
      </c>
      <c r="B94" s="225">
        <v>2180</v>
      </c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>
        <f aca="true" t="shared" si="9" ref="W94:W99">SUM(B94:V94)</f>
        <v>2180</v>
      </c>
    </row>
    <row r="95" spans="1:23" s="259" customFormat="1" ht="14.25">
      <c r="A95" s="237">
        <v>410300</v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>
        <f t="shared" si="9"/>
        <v>0</v>
      </c>
    </row>
    <row r="96" spans="1:23" s="259" customFormat="1" ht="14.25">
      <c r="A96" s="237">
        <v>410600</v>
      </c>
      <c r="B96" s="225">
        <v>99975</v>
      </c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>
        <f t="shared" si="9"/>
        <v>99975</v>
      </c>
    </row>
    <row r="97" spans="1:23" s="259" customFormat="1" ht="14.25">
      <c r="A97" s="237">
        <v>410700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>
        <f>SUM(B97:V97)</f>
        <v>0</v>
      </c>
    </row>
    <row r="98" spans="1:23" s="259" customFormat="1" ht="14.25">
      <c r="A98" s="237">
        <v>410900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>
        <f>SUM(B98:V98)</f>
        <v>0</v>
      </c>
    </row>
    <row r="99" spans="1:23" s="259" customFormat="1" ht="14.25">
      <c r="A99" s="237">
        <v>411800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>
        <f t="shared" si="9"/>
        <v>0</v>
      </c>
    </row>
    <row r="100" spans="1:23" s="259" customFormat="1" ht="14.25">
      <c r="A100" s="228" t="s">
        <v>275</v>
      </c>
      <c r="B100" s="229">
        <f>SUM(B94:B99)</f>
        <v>102155</v>
      </c>
      <c r="C100" s="229" t="s">
        <v>150</v>
      </c>
      <c r="D100" s="229" t="s">
        <v>150</v>
      </c>
      <c r="E100" s="229" t="s">
        <v>150</v>
      </c>
      <c r="F100" s="229">
        <f>SUM(F94:F99)</f>
        <v>0</v>
      </c>
      <c r="G100" s="229" t="s">
        <v>150</v>
      </c>
      <c r="H100" s="229">
        <f>SUM(H94:H99)</f>
        <v>0</v>
      </c>
      <c r="I100" s="229">
        <f>SUM(I94:I99)</f>
        <v>0</v>
      </c>
      <c r="J100" s="229" t="s">
        <v>150</v>
      </c>
      <c r="K100" s="229" t="s">
        <v>150</v>
      </c>
      <c r="L100" s="229" t="s">
        <v>150</v>
      </c>
      <c r="M100" s="229" t="s">
        <v>150</v>
      </c>
      <c r="N100" s="229" t="s">
        <v>150</v>
      </c>
      <c r="O100" s="229" t="s">
        <v>150</v>
      </c>
      <c r="P100" s="229" t="s">
        <v>150</v>
      </c>
      <c r="Q100" s="229" t="s">
        <v>150</v>
      </c>
      <c r="R100" s="229">
        <f>SUM(R94:R99)</f>
        <v>0</v>
      </c>
      <c r="S100" s="229" t="s">
        <v>150</v>
      </c>
      <c r="T100" s="229" t="s">
        <v>150</v>
      </c>
      <c r="U100" s="229" t="s">
        <v>150</v>
      </c>
      <c r="V100" s="229" t="s">
        <v>150</v>
      </c>
      <c r="W100" s="229">
        <f>SUM(B100:V100)</f>
        <v>102155</v>
      </c>
    </row>
    <row r="101" spans="1:23" s="259" customFormat="1" ht="14.25">
      <c r="A101" s="231" t="s">
        <v>276</v>
      </c>
      <c r="B101" s="232">
        <v>267705.24</v>
      </c>
      <c r="C101" s="232"/>
      <c r="D101" s="232"/>
      <c r="E101" s="232"/>
      <c r="F101" s="232">
        <v>45990</v>
      </c>
      <c r="G101" s="232"/>
      <c r="H101" s="232">
        <v>113440</v>
      </c>
      <c r="I101" s="232">
        <v>15296.72</v>
      </c>
      <c r="J101" s="232"/>
      <c r="K101" s="232"/>
      <c r="L101" s="232"/>
      <c r="M101" s="232"/>
      <c r="N101" s="232"/>
      <c r="O101" s="232"/>
      <c r="P101" s="232"/>
      <c r="Q101" s="232"/>
      <c r="R101" s="232">
        <v>10080</v>
      </c>
      <c r="S101" s="232"/>
      <c r="T101" s="232"/>
      <c r="U101" s="232"/>
      <c r="V101" s="232"/>
      <c r="W101" s="232">
        <f>SUM(B101:V101)</f>
        <v>452511.95999999996</v>
      </c>
    </row>
    <row r="102" spans="1:23" s="259" customFormat="1" ht="14.25">
      <c r="A102" s="224">
        <v>542000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</row>
    <row r="103" spans="1:23" s="259" customFormat="1" ht="14.25">
      <c r="A103" s="247">
        <v>420000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>
        <f aca="true" t="shared" si="10" ref="W103:W110">SUM(B103:V103)</f>
        <v>0</v>
      </c>
    </row>
    <row r="104" spans="1:23" s="259" customFormat="1" ht="14.25">
      <c r="A104" s="226">
        <v>420100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>
        <v>0</v>
      </c>
      <c r="W104" s="225">
        <f t="shared" si="10"/>
        <v>0</v>
      </c>
    </row>
    <row r="105" spans="1:23" s="259" customFormat="1" ht="14.25">
      <c r="A105" s="226">
        <v>420200</v>
      </c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>
        <v>0</v>
      </c>
      <c r="W105" s="225">
        <f t="shared" si="10"/>
        <v>0</v>
      </c>
    </row>
    <row r="106" spans="1:23" s="259" customFormat="1" ht="14.25">
      <c r="A106" s="226">
        <v>420300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>
        <f t="shared" si="10"/>
        <v>0</v>
      </c>
    </row>
    <row r="107" spans="1:23" s="259" customFormat="1" ht="14.25">
      <c r="A107" s="226">
        <v>420700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>
        <v>0</v>
      </c>
      <c r="W107" s="225">
        <f t="shared" si="10"/>
        <v>0</v>
      </c>
    </row>
    <row r="108" spans="1:23" s="259" customFormat="1" ht="14.25">
      <c r="A108" s="226">
        <v>420800</v>
      </c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>
        <f t="shared" si="10"/>
        <v>0</v>
      </c>
    </row>
    <row r="109" spans="1:23" s="259" customFormat="1" ht="14.25">
      <c r="A109" s="226">
        <v>420900</v>
      </c>
      <c r="B109" s="225"/>
      <c r="C109" s="225"/>
      <c r="D109" s="225"/>
      <c r="E109" s="225"/>
      <c r="F109" s="225"/>
      <c r="G109" s="225">
        <v>31500</v>
      </c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>
        <v>529000</v>
      </c>
      <c r="T109" s="225"/>
      <c r="U109" s="225">
        <v>35100</v>
      </c>
      <c r="V109" s="225">
        <v>0</v>
      </c>
      <c r="W109" s="225">
        <f t="shared" si="10"/>
        <v>595600</v>
      </c>
    </row>
    <row r="110" spans="1:23" s="259" customFormat="1" ht="14.25">
      <c r="A110" s="226">
        <v>421000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>
        <f t="shared" si="10"/>
        <v>0</v>
      </c>
    </row>
    <row r="111" spans="1:23" s="259" customFormat="1" ht="14.25">
      <c r="A111" s="228" t="s">
        <v>275</v>
      </c>
      <c r="B111" s="229" t="s">
        <v>150</v>
      </c>
      <c r="C111" s="229" t="s">
        <v>150</v>
      </c>
      <c r="D111" s="229" t="s">
        <v>150</v>
      </c>
      <c r="E111" s="229" t="s">
        <v>150</v>
      </c>
      <c r="F111" s="229" t="s">
        <v>150</v>
      </c>
      <c r="G111" s="229">
        <f>SUM(G103:G110)</f>
        <v>31500</v>
      </c>
      <c r="H111" s="229" t="s">
        <v>150</v>
      </c>
      <c r="I111" s="229" t="s">
        <v>150</v>
      </c>
      <c r="J111" s="229" t="s">
        <v>150</v>
      </c>
      <c r="K111" s="229" t="s">
        <v>150</v>
      </c>
      <c r="L111" s="229">
        <f>SUM(L103:L110)</f>
        <v>0</v>
      </c>
      <c r="M111" s="229" t="s">
        <v>150</v>
      </c>
      <c r="N111" s="229" t="s">
        <v>150</v>
      </c>
      <c r="O111" s="229" t="s">
        <v>150</v>
      </c>
      <c r="P111" s="229" t="s">
        <v>150</v>
      </c>
      <c r="Q111" s="229" t="s">
        <v>150</v>
      </c>
      <c r="R111" s="229" t="s">
        <v>150</v>
      </c>
      <c r="S111" s="229">
        <f>SUM(S103:S110)</f>
        <v>529000</v>
      </c>
      <c r="T111" s="229">
        <f>SUM(T103:T110)</f>
        <v>0</v>
      </c>
      <c r="U111" s="229">
        <f>SUM(U103:U110)</f>
        <v>35100</v>
      </c>
      <c r="V111" s="229" t="s">
        <v>150</v>
      </c>
      <c r="W111" s="229">
        <f>SUM(B111:V111)</f>
        <v>595600</v>
      </c>
    </row>
    <row r="112" spans="1:23" s="259" customFormat="1" ht="14.25">
      <c r="A112" s="231" t="s">
        <v>276</v>
      </c>
      <c r="B112" s="232" t="s">
        <v>150</v>
      </c>
      <c r="C112" s="232" t="s">
        <v>150</v>
      </c>
      <c r="D112" s="232" t="s">
        <v>150</v>
      </c>
      <c r="E112" s="232" t="s">
        <v>150</v>
      </c>
      <c r="F112" s="232" t="s">
        <v>150</v>
      </c>
      <c r="G112" s="232">
        <v>31500</v>
      </c>
      <c r="H112" s="232" t="s">
        <v>150</v>
      </c>
      <c r="I112" s="232" t="s">
        <v>150</v>
      </c>
      <c r="J112" s="232" t="s">
        <v>150</v>
      </c>
      <c r="K112" s="232" t="s">
        <v>150</v>
      </c>
      <c r="L112" s="232">
        <v>122000</v>
      </c>
      <c r="M112" s="232" t="s">
        <v>150</v>
      </c>
      <c r="N112" s="232" t="s">
        <v>150</v>
      </c>
      <c r="O112" s="232" t="s">
        <v>150</v>
      </c>
      <c r="P112" s="232" t="s">
        <v>150</v>
      </c>
      <c r="Q112" s="232" t="s">
        <v>150</v>
      </c>
      <c r="R112" s="232" t="s">
        <v>150</v>
      </c>
      <c r="S112" s="265">
        <v>5461500</v>
      </c>
      <c r="T112" s="232">
        <v>90000</v>
      </c>
      <c r="U112" s="232">
        <v>635100</v>
      </c>
      <c r="V112" s="232"/>
      <c r="W112" s="232">
        <f>SUM(B112:V112)</f>
        <v>6340100</v>
      </c>
    </row>
    <row r="113" spans="1:23" s="259" customFormat="1" ht="14.25">
      <c r="A113" s="224">
        <v>551000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</row>
    <row r="114" spans="1:23" s="259" customFormat="1" ht="14.25">
      <c r="A114" s="237">
        <v>510200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</row>
    <row r="115" spans="1:23" s="259" customFormat="1" ht="14.25">
      <c r="A115" s="228" t="s">
        <v>275</v>
      </c>
      <c r="B115" s="229" t="s">
        <v>150</v>
      </c>
      <c r="C115" s="229" t="s">
        <v>150</v>
      </c>
      <c r="D115" s="229" t="s">
        <v>150</v>
      </c>
      <c r="E115" s="229" t="s">
        <v>150</v>
      </c>
      <c r="F115" s="229" t="s">
        <v>150</v>
      </c>
      <c r="G115" s="229" t="s">
        <v>150</v>
      </c>
      <c r="H115" s="229" t="s">
        <v>150</v>
      </c>
      <c r="I115" s="229" t="s">
        <v>150</v>
      </c>
      <c r="J115" s="229" t="s">
        <v>150</v>
      </c>
      <c r="K115" s="229" t="s">
        <v>150</v>
      </c>
      <c r="L115" s="229" t="s">
        <v>150</v>
      </c>
      <c r="M115" s="229" t="s">
        <v>150</v>
      </c>
      <c r="N115" s="229" t="s">
        <v>150</v>
      </c>
      <c r="O115" s="229" t="s">
        <v>150</v>
      </c>
      <c r="P115" s="229" t="s">
        <v>150</v>
      </c>
      <c r="Q115" s="229" t="s">
        <v>150</v>
      </c>
      <c r="R115" s="229" t="s">
        <v>150</v>
      </c>
      <c r="S115" s="229" t="s">
        <v>150</v>
      </c>
      <c r="T115" s="229" t="s">
        <v>150</v>
      </c>
      <c r="U115" s="229" t="s">
        <v>150</v>
      </c>
      <c r="V115" s="229" t="s">
        <v>150</v>
      </c>
      <c r="W115" s="229">
        <f>SUM(B115:V115)</f>
        <v>0</v>
      </c>
    </row>
    <row r="116" spans="1:23" s="259" customFormat="1" ht="14.25">
      <c r="A116" s="231" t="s">
        <v>276</v>
      </c>
      <c r="B116" s="232" t="s">
        <v>150</v>
      </c>
      <c r="C116" s="232" t="s">
        <v>150</v>
      </c>
      <c r="D116" s="232" t="s">
        <v>150</v>
      </c>
      <c r="E116" s="232" t="s">
        <v>150</v>
      </c>
      <c r="F116" s="232" t="s">
        <v>150</v>
      </c>
      <c r="G116" s="232" t="s">
        <v>150</v>
      </c>
      <c r="H116" s="232" t="s">
        <v>150</v>
      </c>
      <c r="I116" s="232" t="s">
        <v>150</v>
      </c>
      <c r="J116" s="232" t="s">
        <v>150</v>
      </c>
      <c r="K116" s="232" t="s">
        <v>150</v>
      </c>
      <c r="L116" s="232" t="s">
        <v>150</v>
      </c>
      <c r="M116" s="232" t="s">
        <v>150</v>
      </c>
      <c r="N116" s="232" t="s">
        <v>150</v>
      </c>
      <c r="O116" s="232" t="s">
        <v>150</v>
      </c>
      <c r="P116" s="232" t="s">
        <v>150</v>
      </c>
      <c r="Q116" s="232" t="s">
        <v>150</v>
      </c>
      <c r="R116" s="232" t="s">
        <v>150</v>
      </c>
      <c r="S116" s="232" t="s">
        <v>150</v>
      </c>
      <c r="T116" s="232" t="s">
        <v>150</v>
      </c>
      <c r="U116" s="232" t="s">
        <v>150</v>
      </c>
      <c r="V116" s="232" t="s">
        <v>150</v>
      </c>
      <c r="W116" s="232">
        <f>SUM(B116:V116)</f>
        <v>0</v>
      </c>
    </row>
    <row r="117" spans="1:23" s="259" customFormat="1" ht="14.25">
      <c r="A117" s="224">
        <v>561000</v>
      </c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</row>
    <row r="118" spans="1:23" s="259" customFormat="1" ht="14.25">
      <c r="A118" s="226">
        <v>610100</v>
      </c>
      <c r="B118" s="249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>
        <f aca="true" t="shared" si="11" ref="W118:W123">SUM(B118:V118)</f>
        <v>0</v>
      </c>
    </row>
    <row r="119" spans="1:23" s="259" customFormat="1" ht="14.25">
      <c r="A119" s="226">
        <v>610200</v>
      </c>
      <c r="B119" s="225"/>
      <c r="C119" s="225"/>
      <c r="D119" s="225"/>
      <c r="E119" s="225"/>
      <c r="F119" s="225"/>
      <c r="G119" s="225">
        <v>1193400</v>
      </c>
      <c r="H119" s="225"/>
      <c r="I119" s="225"/>
      <c r="J119" s="225"/>
      <c r="K119" s="225"/>
      <c r="L119" s="225"/>
      <c r="M119" s="225"/>
      <c r="N119" s="225"/>
      <c r="O119" s="225">
        <v>40645</v>
      </c>
      <c r="P119" s="225"/>
      <c r="Q119" s="225"/>
      <c r="R119" s="225"/>
      <c r="S119" s="225"/>
      <c r="T119" s="225"/>
      <c r="U119" s="225"/>
      <c r="V119" s="225"/>
      <c r="W119" s="225">
        <f t="shared" si="11"/>
        <v>1234045</v>
      </c>
    </row>
    <row r="120" spans="1:23" s="259" customFormat="1" ht="14.25">
      <c r="A120" s="226">
        <v>610300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>
        <f t="shared" si="11"/>
        <v>0</v>
      </c>
    </row>
    <row r="121" spans="1:23" s="259" customFormat="1" ht="14.25">
      <c r="A121" s="226">
        <v>610400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>
        <f t="shared" si="11"/>
        <v>0</v>
      </c>
    </row>
    <row r="122" spans="1:23" s="259" customFormat="1" ht="14.25">
      <c r="A122" s="228" t="s">
        <v>275</v>
      </c>
      <c r="B122" s="230">
        <f>SUM(B118:B121)</f>
        <v>0</v>
      </c>
      <c r="C122" s="230" t="s">
        <v>150</v>
      </c>
      <c r="D122" s="230" t="s">
        <v>150</v>
      </c>
      <c r="E122" s="230" t="s">
        <v>150</v>
      </c>
      <c r="F122" s="230" t="s">
        <v>150</v>
      </c>
      <c r="G122" s="230">
        <f>SUM(G118:G121)</f>
        <v>1193400</v>
      </c>
      <c r="H122" s="230">
        <f>SUM(H118:H121)</f>
        <v>0</v>
      </c>
      <c r="I122" s="230" t="s">
        <v>150</v>
      </c>
      <c r="J122" s="230" t="s">
        <v>150</v>
      </c>
      <c r="K122" s="230" t="s">
        <v>150</v>
      </c>
      <c r="L122" s="230" t="s">
        <v>150</v>
      </c>
      <c r="M122" s="230" t="s">
        <v>150</v>
      </c>
      <c r="N122" s="230" t="s">
        <v>150</v>
      </c>
      <c r="O122" s="230">
        <f>SUM(O118:O121)</f>
        <v>40645</v>
      </c>
      <c r="P122" s="230" t="s">
        <v>150</v>
      </c>
      <c r="Q122" s="230" t="s">
        <v>150</v>
      </c>
      <c r="R122" s="230" t="s">
        <v>150</v>
      </c>
      <c r="S122" s="230" t="s">
        <v>150</v>
      </c>
      <c r="T122" s="230" t="s">
        <v>150</v>
      </c>
      <c r="U122" s="230" t="s">
        <v>150</v>
      </c>
      <c r="V122" s="230" t="s">
        <v>150</v>
      </c>
      <c r="W122" s="230">
        <f t="shared" si="11"/>
        <v>1234045</v>
      </c>
    </row>
    <row r="123" spans="1:23" s="259" customFormat="1" ht="14.25">
      <c r="A123" s="231" t="s">
        <v>276</v>
      </c>
      <c r="B123" s="233">
        <v>40000</v>
      </c>
      <c r="C123" s="233"/>
      <c r="D123" s="233"/>
      <c r="E123" s="233"/>
      <c r="F123" s="233"/>
      <c r="G123" s="233">
        <v>2330900</v>
      </c>
      <c r="H123" s="233">
        <v>160000</v>
      </c>
      <c r="I123" s="233"/>
      <c r="J123" s="233"/>
      <c r="K123" s="233"/>
      <c r="L123" s="233"/>
      <c r="M123" s="233"/>
      <c r="N123" s="233"/>
      <c r="O123" s="233">
        <v>100645</v>
      </c>
      <c r="P123" s="233"/>
      <c r="Q123" s="233"/>
      <c r="R123" s="233"/>
      <c r="S123" s="233"/>
      <c r="T123" s="233"/>
      <c r="U123" s="233"/>
      <c r="V123" s="233"/>
      <c r="W123" s="233">
        <f t="shared" si="11"/>
        <v>2631545</v>
      </c>
    </row>
    <row r="124" spans="1:23" s="259" customFormat="1" ht="14.25">
      <c r="A124" s="250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</row>
    <row r="125" spans="1:23" s="259" customFormat="1" ht="14.25">
      <c r="A125" s="228" t="s">
        <v>275</v>
      </c>
      <c r="B125" s="229">
        <v>773695.35</v>
      </c>
      <c r="C125" s="229">
        <v>120031.5</v>
      </c>
      <c r="D125" s="230">
        <v>2400</v>
      </c>
      <c r="E125" s="252">
        <v>142326</v>
      </c>
      <c r="F125" s="229">
        <v>104603</v>
      </c>
      <c r="G125" s="230">
        <v>1224900</v>
      </c>
      <c r="H125" s="229">
        <v>99280</v>
      </c>
      <c r="I125" s="229">
        <v>33352</v>
      </c>
      <c r="J125" s="230">
        <f>SUM(J17,J28,J40,J53,J61,J81,J91,J100,J111,J115,J122)</f>
        <v>0</v>
      </c>
      <c r="K125" s="229">
        <v>204947</v>
      </c>
      <c r="L125" s="230">
        <f>SUM(L17,L28,L40,L53,L61,L81,L91,L100,L111,L115,L122)</f>
        <v>0</v>
      </c>
      <c r="M125" s="230">
        <f>SUM(M17,M28,M40,M53,M61,M81,M91,M100,M111,M115,M122)</f>
        <v>0</v>
      </c>
      <c r="N125" s="230">
        <f>SUM(N17,N28,N40,N53,N61,N81,N91,N100,N111,N115,N122)</f>
        <v>0</v>
      </c>
      <c r="O125" s="230">
        <v>40645</v>
      </c>
      <c r="P125" s="230">
        <f>SUM(P17,P28,P40,P53,P61,P81,P91,P100,P111,P115,P122)</f>
        <v>0</v>
      </c>
      <c r="Q125" s="230">
        <f>SUM(Q17,Q28,Q40,Q53,Q61,Q81,Q91,Q100,Q111,Q115,Q122)</f>
        <v>0</v>
      </c>
      <c r="R125" s="229">
        <v>117525</v>
      </c>
      <c r="S125" s="230">
        <v>601500</v>
      </c>
      <c r="T125" s="229">
        <v>130365</v>
      </c>
      <c r="U125" s="230">
        <v>35100</v>
      </c>
      <c r="V125" s="229">
        <v>32806</v>
      </c>
      <c r="W125" s="229">
        <f>SUM(B125:V125)</f>
        <v>3663475.85</v>
      </c>
    </row>
    <row r="126" spans="1:23" s="259" customFormat="1" ht="15" thickBot="1">
      <c r="A126" s="253" t="s">
        <v>276</v>
      </c>
      <c r="B126" s="254">
        <v>6566053.09</v>
      </c>
      <c r="C126" s="254">
        <v>1112158.68</v>
      </c>
      <c r="D126" s="255">
        <v>75344</v>
      </c>
      <c r="E126" s="255">
        <v>755888.81</v>
      </c>
      <c r="F126" s="254">
        <v>826482.38</v>
      </c>
      <c r="G126" s="255">
        <v>3626212.13</v>
      </c>
      <c r="H126" s="266">
        <v>1545353.25</v>
      </c>
      <c r="I126" s="254">
        <v>452377.22</v>
      </c>
      <c r="J126" s="267" t="s">
        <v>150</v>
      </c>
      <c r="K126" s="254">
        <v>1842801</v>
      </c>
      <c r="L126" s="255">
        <v>201874</v>
      </c>
      <c r="M126" s="255"/>
      <c r="N126" s="255">
        <v>117400</v>
      </c>
      <c r="O126" s="255">
        <v>122678</v>
      </c>
      <c r="P126" s="255"/>
      <c r="Q126" s="255">
        <v>143042</v>
      </c>
      <c r="R126" s="254">
        <v>932155.89</v>
      </c>
      <c r="S126" s="268">
        <v>5534000</v>
      </c>
      <c r="T126" s="254">
        <v>582940.55</v>
      </c>
      <c r="U126" s="255">
        <v>635100</v>
      </c>
      <c r="V126" s="254">
        <v>892882</v>
      </c>
      <c r="W126" s="256">
        <f>SUM(B126:V126)</f>
        <v>25964743.000000004</v>
      </c>
    </row>
    <row r="127" ht="22.5" thickTop="1"/>
  </sheetData>
  <sheetProtection/>
  <mergeCells count="26">
    <mergeCell ref="R42:S42"/>
    <mergeCell ref="T42:U42"/>
    <mergeCell ref="B83:C83"/>
    <mergeCell ref="D83:E83"/>
    <mergeCell ref="F83:G83"/>
    <mergeCell ref="I83:J83"/>
    <mergeCell ref="K83:M83"/>
    <mergeCell ref="O83:Q83"/>
    <mergeCell ref="R83:S83"/>
    <mergeCell ref="B42:C42"/>
    <mergeCell ref="D42:E42"/>
    <mergeCell ref="F42:G42"/>
    <mergeCell ref="I42:J42"/>
    <mergeCell ref="K42:M42"/>
    <mergeCell ref="O42:Q42"/>
    <mergeCell ref="F4:G4"/>
    <mergeCell ref="I4:J4"/>
    <mergeCell ref="K4:M4"/>
    <mergeCell ref="O4:Q4"/>
    <mergeCell ref="R4:S4"/>
    <mergeCell ref="T4:U4"/>
    <mergeCell ref="A1:W1"/>
    <mergeCell ref="A2:W2"/>
    <mergeCell ref="A3:W3"/>
    <mergeCell ref="B4:C4"/>
    <mergeCell ref="D4:E4"/>
  </mergeCells>
  <printOptions/>
  <pageMargins left="0.12" right="0.19" top="0.73" bottom="0.19" header="0.16" footer="0.1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0"/>
  <sheetViews>
    <sheetView zoomScale="186" zoomScaleNormal="186" zoomScalePageLayoutView="0" workbookViewId="0" topLeftCell="A1">
      <selection activeCell="A11" sqref="A11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75" t="s">
        <v>71</v>
      </c>
      <c r="B1" s="275"/>
      <c r="C1" s="275"/>
      <c r="D1" s="275"/>
    </row>
    <row r="2" spans="1:4" s="27" customFormat="1" ht="19.5">
      <c r="A2" s="275" t="s">
        <v>79</v>
      </c>
      <c r="B2" s="275"/>
      <c r="C2" s="275"/>
      <c r="D2" s="275"/>
    </row>
    <row r="3" spans="1:4" s="27" customFormat="1" ht="19.5">
      <c r="A3" s="275" t="s">
        <v>296</v>
      </c>
      <c r="B3" s="275"/>
      <c r="C3" s="275"/>
      <c r="D3" s="275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65</v>
      </c>
      <c r="D5" s="31"/>
    </row>
    <row r="6" spans="1:4" s="27" customFormat="1" ht="19.5">
      <c r="A6" s="32" t="s">
        <v>77</v>
      </c>
      <c r="B6" s="33" t="s">
        <v>78</v>
      </c>
      <c r="C6" s="34">
        <v>8255575.57</v>
      </c>
      <c r="D6" s="34"/>
    </row>
    <row r="7" spans="1:4" s="27" customFormat="1" ht="19.5">
      <c r="A7" s="32" t="s">
        <v>74</v>
      </c>
      <c r="B7" s="33" t="s">
        <v>20</v>
      </c>
      <c r="C7" s="34">
        <v>3147153.34</v>
      </c>
      <c r="D7" s="34"/>
    </row>
    <row r="8" spans="1:4" s="27" customFormat="1" ht="19.5">
      <c r="A8" s="32" t="s">
        <v>118</v>
      </c>
      <c r="B8" s="33" t="s">
        <v>21</v>
      </c>
      <c r="C8" s="34">
        <v>16808792.44</v>
      </c>
      <c r="D8" s="34"/>
    </row>
    <row r="9" spans="1:4" s="27" customFormat="1" ht="19.5">
      <c r="A9" s="32" t="s">
        <v>308</v>
      </c>
      <c r="B9" s="33" t="s">
        <v>20</v>
      </c>
      <c r="C9" s="34">
        <v>17854197.75</v>
      </c>
      <c r="D9" s="34"/>
    </row>
    <row r="10" spans="1:4" s="27" customFormat="1" ht="19.5">
      <c r="A10" s="32" t="s">
        <v>309</v>
      </c>
      <c r="B10" s="33" t="s">
        <v>20</v>
      </c>
      <c r="C10" s="34">
        <v>423335.16</v>
      </c>
      <c r="D10" s="34"/>
    </row>
    <row r="11" spans="1:4" s="27" customFormat="1" ht="19.5">
      <c r="A11" s="32" t="s">
        <v>297</v>
      </c>
      <c r="B11" s="33" t="s">
        <v>21</v>
      </c>
      <c r="C11" s="34">
        <v>20000000</v>
      </c>
      <c r="D11" s="34"/>
    </row>
    <row r="12" spans="1:4" s="27" customFormat="1" ht="19.5">
      <c r="A12" s="32" t="s">
        <v>142</v>
      </c>
      <c r="B12" s="33" t="s">
        <v>197</v>
      </c>
      <c r="C12" s="34">
        <v>60000</v>
      </c>
      <c r="D12" s="34"/>
    </row>
    <row r="13" spans="1:4" s="27" customFormat="1" ht="19.5">
      <c r="A13" s="32" t="s">
        <v>143</v>
      </c>
      <c r="B13" s="33" t="s">
        <v>198</v>
      </c>
      <c r="C13" s="34">
        <v>41453.53</v>
      </c>
      <c r="D13" s="34"/>
    </row>
    <row r="14" spans="1:4" s="27" customFormat="1" ht="19.5">
      <c r="A14" s="32" t="s">
        <v>5</v>
      </c>
      <c r="B14" s="33" t="s">
        <v>69</v>
      </c>
      <c r="C14" s="35">
        <v>93328</v>
      </c>
      <c r="D14" s="34"/>
    </row>
    <row r="15" spans="1:4" s="27" customFormat="1" ht="19.5">
      <c r="A15" s="32" t="s">
        <v>135</v>
      </c>
      <c r="B15" s="33">
        <v>704</v>
      </c>
      <c r="C15" s="35">
        <v>212040</v>
      </c>
      <c r="D15" s="34"/>
    </row>
    <row r="16" spans="1:4" s="27" customFormat="1" ht="19.5">
      <c r="A16" s="32" t="s">
        <v>6</v>
      </c>
      <c r="B16" s="33">
        <v>510000</v>
      </c>
      <c r="C16" s="35">
        <v>892882</v>
      </c>
      <c r="D16" s="34"/>
    </row>
    <row r="17" spans="1:4" s="27" customFormat="1" ht="19.5">
      <c r="A17" s="32" t="s">
        <v>112</v>
      </c>
      <c r="B17" s="33">
        <v>521000</v>
      </c>
      <c r="C17" s="34">
        <v>2717121</v>
      </c>
      <c r="D17" s="34"/>
    </row>
    <row r="18" spans="1:4" s="27" customFormat="1" ht="19.5">
      <c r="A18" s="32" t="s">
        <v>113</v>
      </c>
      <c r="B18" s="33">
        <v>522000</v>
      </c>
      <c r="C18" s="34">
        <v>6533806</v>
      </c>
      <c r="D18" s="34"/>
    </row>
    <row r="19" spans="1:4" s="27" customFormat="1" ht="19.5">
      <c r="A19" s="32" t="s">
        <v>7</v>
      </c>
      <c r="B19" s="33">
        <v>531000</v>
      </c>
      <c r="C19" s="34">
        <v>921558.93</v>
      </c>
      <c r="D19" s="34"/>
    </row>
    <row r="20" spans="1:4" s="27" customFormat="1" ht="19.5">
      <c r="A20" s="32" t="s">
        <v>8</v>
      </c>
      <c r="B20" s="33">
        <v>532000</v>
      </c>
      <c r="C20" s="34">
        <v>3098267.03</v>
      </c>
      <c r="D20" s="34"/>
    </row>
    <row r="21" spans="1:4" s="27" customFormat="1" ht="19.5">
      <c r="A21" s="32" t="s">
        <v>9</v>
      </c>
      <c r="B21" s="33">
        <v>533000</v>
      </c>
      <c r="C21" s="34">
        <v>2124454.23</v>
      </c>
      <c r="D21" s="34"/>
    </row>
    <row r="22" spans="1:4" s="27" customFormat="1" ht="19.5">
      <c r="A22" s="32" t="s">
        <v>10</v>
      </c>
      <c r="B22" s="33">
        <v>534000</v>
      </c>
      <c r="C22" s="34">
        <v>252496.85</v>
      </c>
      <c r="D22" s="34"/>
    </row>
    <row r="23" spans="1:4" s="27" customFormat="1" ht="19.5">
      <c r="A23" s="32" t="s">
        <v>12</v>
      </c>
      <c r="B23" s="33">
        <v>541000</v>
      </c>
      <c r="C23" s="34">
        <v>452511.96</v>
      </c>
      <c r="D23" s="34"/>
    </row>
    <row r="24" spans="1:4" s="27" customFormat="1" ht="19.5">
      <c r="A24" s="32" t="s">
        <v>13</v>
      </c>
      <c r="B24" s="33">
        <v>542000</v>
      </c>
      <c r="C24" s="34">
        <v>6340100</v>
      </c>
      <c r="D24" s="34"/>
    </row>
    <row r="25" spans="1:4" s="27" customFormat="1" ht="19.5">
      <c r="A25" s="32" t="s">
        <v>11</v>
      </c>
      <c r="B25" s="33">
        <v>560000</v>
      </c>
      <c r="C25" s="34">
        <v>2631545</v>
      </c>
      <c r="D25" s="34"/>
    </row>
    <row r="26" spans="1:4" s="27" customFormat="1" ht="19.5">
      <c r="A26" s="32" t="s">
        <v>121</v>
      </c>
      <c r="B26" s="33">
        <v>821</v>
      </c>
      <c r="C26" s="34"/>
      <c r="D26" s="34">
        <v>52191437.82</v>
      </c>
    </row>
    <row r="27" spans="1:4" s="27" customFormat="1" ht="19.5">
      <c r="A27" s="32" t="s">
        <v>14</v>
      </c>
      <c r="B27" s="33">
        <v>700</v>
      </c>
      <c r="C27" s="34"/>
      <c r="D27" s="34">
        <v>18341310.11</v>
      </c>
    </row>
    <row r="28" spans="1:4" s="27" customFormat="1" ht="19.5">
      <c r="A28" s="32" t="s">
        <v>70</v>
      </c>
      <c r="B28" s="33"/>
      <c r="C28" s="34"/>
      <c r="D28" s="34">
        <v>18202881.81</v>
      </c>
    </row>
    <row r="29" spans="1:4" s="27" customFormat="1" ht="19.5">
      <c r="A29" s="32" t="s">
        <v>122</v>
      </c>
      <c r="B29" s="33">
        <v>900</v>
      </c>
      <c r="C29" s="34"/>
      <c r="D29" s="34">
        <v>1364077.05</v>
      </c>
    </row>
    <row r="30" spans="1:4" s="27" customFormat="1" ht="19.5">
      <c r="A30" s="32" t="s">
        <v>123</v>
      </c>
      <c r="B30" s="33"/>
      <c r="C30" s="34"/>
      <c r="D30" s="34">
        <v>448892</v>
      </c>
    </row>
    <row r="31" spans="1:4" s="27" customFormat="1" ht="19.5">
      <c r="A31" s="32" t="s">
        <v>124</v>
      </c>
      <c r="B31" s="33">
        <v>600</v>
      </c>
      <c r="C31" s="34"/>
      <c r="D31" s="34">
        <v>102925</v>
      </c>
    </row>
    <row r="32" spans="1:4" s="27" customFormat="1" ht="19.5">
      <c r="A32" s="32" t="s">
        <v>128</v>
      </c>
      <c r="B32" s="33"/>
      <c r="C32" s="34"/>
      <c r="D32" s="34">
        <v>2209160</v>
      </c>
    </row>
    <row r="33" spans="1:4" s="27" customFormat="1" ht="19.5">
      <c r="A33" s="109"/>
      <c r="B33" s="108"/>
      <c r="C33" s="34"/>
      <c r="D33" s="34"/>
    </row>
    <row r="34" spans="1:4" s="27" customFormat="1" ht="20.25" thickBot="1">
      <c r="A34" s="36" t="s">
        <v>18</v>
      </c>
      <c r="B34" s="37"/>
      <c r="C34" s="38">
        <f>SUM(C5:C32)</f>
        <v>92860683.78999999</v>
      </c>
      <c r="D34" s="38">
        <f>SUM(D5:D33)</f>
        <v>92860683.79</v>
      </c>
    </row>
    <row r="35" spans="1:4" s="27" customFormat="1" ht="20.25" thickTop="1">
      <c r="A35" s="39"/>
      <c r="B35" s="39"/>
      <c r="C35" s="40"/>
      <c r="D35" s="40"/>
    </row>
    <row r="36" spans="1:4" s="27" customFormat="1" ht="19.5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5.75" customHeight="1">
      <c r="A38" s="39"/>
      <c r="B38" s="39"/>
      <c r="C38" s="40"/>
      <c r="D38" s="40"/>
    </row>
    <row r="39" spans="1:6" s="27" customFormat="1" ht="21">
      <c r="A39" s="273" t="s">
        <v>285</v>
      </c>
      <c r="B39" s="273"/>
      <c r="C39" s="273"/>
      <c r="D39" s="273"/>
      <c r="E39" s="48"/>
      <c r="F39" s="48"/>
    </row>
    <row r="40" spans="1:6" s="27" customFormat="1" ht="21">
      <c r="A40" s="273" t="s">
        <v>284</v>
      </c>
      <c r="B40" s="273"/>
      <c r="C40" s="273"/>
      <c r="D40" s="273"/>
      <c r="E40" s="48"/>
      <c r="F40" s="48"/>
    </row>
    <row r="41" spans="1:6" s="27" customFormat="1" ht="21">
      <c r="A41" s="274" t="s">
        <v>131</v>
      </c>
      <c r="B41" s="274"/>
      <c r="C41" s="274"/>
      <c r="D41" s="274"/>
      <c r="E41" s="48"/>
      <c r="F41" s="48"/>
    </row>
    <row r="42" spans="1:4" s="27" customFormat="1" ht="19.5">
      <c r="A42" s="41"/>
      <c r="B42" s="41"/>
      <c r="C42" s="41"/>
      <c r="D42" s="41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19" customFormat="1" ht="23.25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</sheetData>
  <sheetProtection/>
  <mergeCells count="6">
    <mergeCell ref="A1:D1"/>
    <mergeCell ref="A2:D2"/>
    <mergeCell ref="A3:D3"/>
    <mergeCell ref="A39:D39"/>
    <mergeCell ref="A40:D40"/>
    <mergeCell ref="A41:D41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A79" sqref="A79:IV339"/>
    </sheetView>
  </sheetViews>
  <sheetFormatPr defaultColWidth="9.140625" defaultRowHeight="21.75"/>
  <cols>
    <col min="1" max="1" width="49.421875" style="19" customWidth="1"/>
    <col min="2" max="2" width="9.28125" style="154" customWidth="1"/>
    <col min="3" max="4" width="14.8515625" style="106" customWidth="1"/>
    <col min="5" max="5" width="14.8515625" style="19" customWidth="1"/>
    <col min="6" max="6" width="3.00390625" style="45" hidden="1" customWidth="1"/>
  </cols>
  <sheetData>
    <row r="1" spans="1:6" s="42" customFormat="1" ht="21">
      <c r="A1" s="274" t="s">
        <v>184</v>
      </c>
      <c r="B1" s="274"/>
      <c r="C1" s="274"/>
      <c r="D1" s="274"/>
      <c r="E1" s="274"/>
      <c r="F1" s="48"/>
    </row>
    <row r="2" spans="1:6" s="42" customFormat="1" ht="21">
      <c r="A2" s="281" t="s">
        <v>94</v>
      </c>
      <c r="B2" s="281"/>
      <c r="C2" s="281"/>
      <c r="D2" s="281"/>
      <c r="E2" s="281"/>
      <c r="F2" s="48"/>
    </row>
    <row r="3" spans="1:6" s="42" customFormat="1" ht="21">
      <c r="A3" s="282" t="s">
        <v>293</v>
      </c>
      <c r="B3" s="282"/>
      <c r="C3" s="282"/>
      <c r="D3" s="282"/>
      <c r="E3" s="282"/>
      <c r="F3" s="141"/>
    </row>
    <row r="4" spans="1:6" s="43" customFormat="1" ht="21">
      <c r="A4" s="278" t="s">
        <v>119</v>
      </c>
      <c r="B4" s="278" t="s">
        <v>1</v>
      </c>
      <c r="C4" s="276" t="s">
        <v>27</v>
      </c>
      <c r="D4" s="276" t="s">
        <v>116</v>
      </c>
      <c r="E4" s="276" t="s">
        <v>115</v>
      </c>
      <c r="F4" s="142"/>
    </row>
    <row r="5" spans="1:6" s="43" customFormat="1" ht="21">
      <c r="A5" s="279"/>
      <c r="B5" s="279"/>
      <c r="C5" s="277"/>
      <c r="D5" s="277"/>
      <c r="E5" s="277"/>
      <c r="F5" s="142"/>
    </row>
    <row r="6" spans="1:6" s="42" customFormat="1" ht="21">
      <c r="A6" s="143" t="s">
        <v>95</v>
      </c>
      <c r="B6" s="24"/>
      <c r="C6" s="144"/>
      <c r="D6" s="144"/>
      <c r="E6" s="144"/>
      <c r="F6" s="145"/>
    </row>
    <row r="7" spans="1:6" s="42" customFormat="1" ht="21">
      <c r="A7" s="127" t="s">
        <v>96</v>
      </c>
      <c r="B7" s="163">
        <v>411000</v>
      </c>
      <c r="C7" s="117"/>
      <c r="D7" s="117"/>
      <c r="E7" s="117"/>
      <c r="F7" s="145"/>
    </row>
    <row r="8" spans="1:6" s="42" customFormat="1" ht="21">
      <c r="A8" s="120" t="s">
        <v>97</v>
      </c>
      <c r="B8" s="24">
        <v>411001</v>
      </c>
      <c r="C8" s="117">
        <v>1700000</v>
      </c>
      <c r="D8" s="117">
        <v>27961</v>
      </c>
      <c r="E8" s="117">
        <v>2202716.13</v>
      </c>
      <c r="F8" s="145"/>
    </row>
    <row r="9" spans="1:6" s="42" customFormat="1" ht="21">
      <c r="A9" s="120" t="s">
        <v>98</v>
      </c>
      <c r="B9" s="24">
        <v>411002</v>
      </c>
      <c r="C9" s="117">
        <v>280000</v>
      </c>
      <c r="D9" s="98">
        <v>4703.65</v>
      </c>
      <c r="E9" s="117">
        <v>191953.03</v>
      </c>
      <c r="F9" s="145"/>
    </row>
    <row r="10" spans="1:6" s="42" customFormat="1" ht="21">
      <c r="A10" s="120" t="s">
        <v>99</v>
      </c>
      <c r="B10" s="24">
        <v>411003</v>
      </c>
      <c r="C10" s="117">
        <v>300000</v>
      </c>
      <c r="D10" s="117">
        <v>58832</v>
      </c>
      <c r="E10" s="117">
        <v>972057.2</v>
      </c>
      <c r="F10" s="145"/>
    </row>
    <row r="11" spans="1:6" s="42" customFormat="1" ht="21">
      <c r="A11" s="120" t="s">
        <v>175</v>
      </c>
      <c r="B11" s="24">
        <v>411005</v>
      </c>
      <c r="C11" s="117">
        <v>100000</v>
      </c>
      <c r="D11" s="117">
        <v>0</v>
      </c>
      <c r="E11" s="117">
        <v>100000</v>
      </c>
      <c r="F11" s="145"/>
    </row>
    <row r="12" spans="1:6" s="43" customFormat="1" ht="21">
      <c r="A12" s="146" t="s">
        <v>18</v>
      </c>
      <c r="B12" s="50"/>
      <c r="C12" s="125">
        <f>SUM(C8:C11)</f>
        <v>2380000</v>
      </c>
      <c r="D12" s="125">
        <f>SUM(D8:D11)</f>
        <v>91496.65</v>
      </c>
      <c r="E12" s="125">
        <f>SUM(E8:E11)</f>
        <v>3466726.3599999994</v>
      </c>
      <c r="F12" s="142"/>
    </row>
    <row r="13" spans="1:6" s="43" customFormat="1" ht="21">
      <c r="A13" s="127" t="s">
        <v>117</v>
      </c>
      <c r="B13" s="50">
        <v>412000</v>
      </c>
      <c r="C13" s="118"/>
      <c r="D13" s="118"/>
      <c r="E13" s="118"/>
      <c r="F13" s="147"/>
    </row>
    <row r="14" spans="1:6" s="42" customFormat="1" ht="21">
      <c r="A14" s="120" t="s">
        <v>100</v>
      </c>
      <c r="B14" s="24">
        <v>412107</v>
      </c>
      <c r="C14" s="117">
        <v>550000</v>
      </c>
      <c r="D14" s="117">
        <v>68895</v>
      </c>
      <c r="E14" s="117">
        <v>563805</v>
      </c>
      <c r="F14" s="145"/>
    </row>
    <row r="15" spans="1:6" s="42" customFormat="1" ht="21">
      <c r="A15" s="120" t="s">
        <v>176</v>
      </c>
      <c r="B15" s="24">
        <v>412128</v>
      </c>
      <c r="C15" s="117">
        <v>5000</v>
      </c>
      <c r="D15" s="117">
        <v>470</v>
      </c>
      <c r="E15" s="117">
        <v>2520</v>
      </c>
      <c r="F15" s="145"/>
    </row>
    <row r="16" spans="1:6" s="42" customFormat="1" ht="21">
      <c r="A16" s="120" t="s">
        <v>177</v>
      </c>
      <c r="B16" s="24">
        <v>412199</v>
      </c>
      <c r="C16" s="117">
        <v>30000</v>
      </c>
      <c r="D16" s="117">
        <v>116.4</v>
      </c>
      <c r="E16" s="117">
        <v>9765.6</v>
      </c>
      <c r="F16" s="145"/>
    </row>
    <row r="17" spans="1:6" s="42" customFormat="1" ht="21">
      <c r="A17" s="120" t="s">
        <v>178</v>
      </c>
      <c r="B17" s="24">
        <v>412210</v>
      </c>
      <c r="C17" s="117">
        <v>10000</v>
      </c>
      <c r="D17" s="117">
        <v>21968</v>
      </c>
      <c r="E17" s="117">
        <v>125898</v>
      </c>
      <c r="F17" s="145"/>
    </row>
    <row r="18" spans="1:6" s="42" customFormat="1" ht="21">
      <c r="A18" s="120" t="s">
        <v>186</v>
      </c>
      <c r="B18" s="24">
        <v>412302</v>
      </c>
      <c r="C18" s="117">
        <v>5000</v>
      </c>
      <c r="D18" s="117">
        <v>0</v>
      </c>
      <c r="E18" s="117">
        <v>0</v>
      </c>
      <c r="F18" s="145"/>
    </row>
    <row r="19" spans="1:6" s="42" customFormat="1" ht="21">
      <c r="A19" s="120" t="s">
        <v>179</v>
      </c>
      <c r="B19" s="24">
        <v>412303</v>
      </c>
      <c r="C19" s="117">
        <v>5000</v>
      </c>
      <c r="D19" s="117">
        <v>3450</v>
      </c>
      <c r="E19" s="117">
        <v>19800</v>
      </c>
      <c r="F19" s="145"/>
    </row>
    <row r="20" spans="1:6" s="42" customFormat="1" ht="21">
      <c r="A20" s="120" t="s">
        <v>180</v>
      </c>
      <c r="B20" s="24">
        <v>412304</v>
      </c>
      <c r="C20" s="117">
        <v>5000</v>
      </c>
      <c r="D20" s="117">
        <v>550</v>
      </c>
      <c r="E20" s="117">
        <v>7550</v>
      </c>
      <c r="F20" s="145"/>
    </row>
    <row r="21" spans="1:6" s="42" customFormat="1" ht="21">
      <c r="A21" s="120" t="s">
        <v>181</v>
      </c>
      <c r="B21" s="24">
        <v>412306</v>
      </c>
      <c r="C21" s="117">
        <v>5000</v>
      </c>
      <c r="D21" s="117">
        <v>0</v>
      </c>
      <c r="E21" s="117">
        <v>0</v>
      </c>
      <c r="F21" s="145"/>
    </row>
    <row r="22" spans="1:6" s="42" customFormat="1" ht="21">
      <c r="A22" s="120" t="s">
        <v>182</v>
      </c>
      <c r="B22" s="24">
        <v>412307</v>
      </c>
      <c r="C22" s="117">
        <v>10000</v>
      </c>
      <c r="D22" s="117">
        <v>0</v>
      </c>
      <c r="E22" s="117">
        <v>3336</v>
      </c>
      <c r="F22" s="145"/>
    </row>
    <row r="23" spans="1:6" s="43" customFormat="1" ht="21">
      <c r="A23" s="146" t="s">
        <v>18</v>
      </c>
      <c r="B23" s="50"/>
      <c r="C23" s="125">
        <f>SUM(C14:C22)</f>
        <v>625000</v>
      </c>
      <c r="D23" s="125">
        <f>SUM(D14:D22)</f>
        <v>95449.4</v>
      </c>
      <c r="E23" s="125">
        <f>SUM(E14:E22)</f>
        <v>732674.6</v>
      </c>
      <c r="F23" s="142"/>
    </row>
    <row r="24" spans="1:6" s="43" customFormat="1" ht="21">
      <c r="A24" s="127" t="s">
        <v>101</v>
      </c>
      <c r="B24" s="50">
        <v>413000</v>
      </c>
      <c r="C24" s="118"/>
      <c r="D24" s="118"/>
      <c r="E24" s="118"/>
      <c r="F24" s="147"/>
    </row>
    <row r="25" spans="1:6" s="42" customFormat="1" ht="21">
      <c r="A25" s="120" t="s">
        <v>102</v>
      </c>
      <c r="B25" s="24">
        <v>413003</v>
      </c>
      <c r="C25" s="117">
        <v>350000</v>
      </c>
      <c r="D25" s="117">
        <v>22960.05</v>
      </c>
      <c r="E25" s="117">
        <v>349532.47</v>
      </c>
      <c r="F25" s="145"/>
    </row>
    <row r="26" spans="1:6" s="42" customFormat="1" ht="21">
      <c r="A26" s="120" t="s">
        <v>183</v>
      </c>
      <c r="B26" s="24">
        <v>413999</v>
      </c>
      <c r="C26" s="117">
        <v>0</v>
      </c>
      <c r="D26" s="117"/>
      <c r="E26" s="117">
        <v>3880</v>
      </c>
      <c r="F26" s="145"/>
    </row>
    <row r="27" spans="1:6" s="42" customFormat="1" ht="21">
      <c r="A27" s="146" t="s">
        <v>18</v>
      </c>
      <c r="B27" s="50"/>
      <c r="C27" s="125">
        <f>SUM(C25:C26)</f>
        <v>350000</v>
      </c>
      <c r="D27" s="125">
        <f>SUM(D25:D26)</f>
        <v>22960.05</v>
      </c>
      <c r="E27" s="125">
        <f>SUM(E25:E26)</f>
        <v>353412.47</v>
      </c>
      <c r="F27" s="148"/>
    </row>
    <row r="28" spans="1:6" s="43" customFormat="1" ht="21">
      <c r="A28" s="127" t="s">
        <v>103</v>
      </c>
      <c r="B28" s="50">
        <v>415000</v>
      </c>
      <c r="C28" s="118"/>
      <c r="D28" s="118"/>
      <c r="E28" s="118"/>
      <c r="F28" s="147"/>
    </row>
    <row r="29" spans="1:6" s="42" customFormat="1" ht="21">
      <c r="A29" s="120" t="s">
        <v>104</v>
      </c>
      <c r="B29" s="24">
        <v>415004</v>
      </c>
      <c r="C29" s="117">
        <v>30000</v>
      </c>
      <c r="D29" s="117">
        <v>4500</v>
      </c>
      <c r="E29" s="117">
        <v>43100</v>
      </c>
      <c r="F29" s="145"/>
    </row>
    <row r="30" spans="1:6" s="42" customFormat="1" ht="21">
      <c r="A30" s="120" t="s">
        <v>114</v>
      </c>
      <c r="B30" s="24">
        <v>415999</v>
      </c>
      <c r="C30" s="117">
        <v>0</v>
      </c>
      <c r="D30" s="117"/>
      <c r="E30" s="117">
        <v>20489</v>
      </c>
      <c r="F30" s="145"/>
    </row>
    <row r="31" spans="1:6" s="42" customFormat="1" ht="21">
      <c r="A31" s="146" t="s">
        <v>18</v>
      </c>
      <c r="B31" s="50"/>
      <c r="C31" s="156">
        <f>SUM(C29:C30)</f>
        <v>30000</v>
      </c>
      <c r="D31" s="156">
        <f>SUM(D29:D30)</f>
        <v>4500</v>
      </c>
      <c r="E31" s="156">
        <f>SUM(E29:E30)</f>
        <v>63589</v>
      </c>
      <c r="F31" s="148"/>
    </row>
    <row r="32" spans="1:6" s="162" customFormat="1" ht="21">
      <c r="A32" s="285" t="s">
        <v>46</v>
      </c>
      <c r="B32" s="286"/>
      <c r="C32" s="158">
        <f>C12+C23+C27+C31</f>
        <v>3385000</v>
      </c>
      <c r="D32" s="158">
        <f>D12+D23+D27+D31</f>
        <v>214406.09999999998</v>
      </c>
      <c r="E32" s="158">
        <f>E12+E23+E27+E31</f>
        <v>4616402.429999999</v>
      </c>
      <c r="F32" s="161"/>
    </row>
    <row r="33" spans="1:6" s="155" customFormat="1" ht="21">
      <c r="A33" s="152"/>
      <c r="B33" s="153"/>
      <c r="C33" s="59"/>
      <c r="D33" s="59"/>
      <c r="E33" s="59"/>
      <c r="F33" s="150"/>
    </row>
    <row r="34" spans="1:6" s="155" customFormat="1" ht="21">
      <c r="A34" s="152"/>
      <c r="B34" s="153"/>
      <c r="C34" s="59"/>
      <c r="D34" s="59"/>
      <c r="E34" s="59"/>
      <c r="F34" s="150"/>
    </row>
    <row r="35" spans="1:6" s="155" customFormat="1" ht="21">
      <c r="A35" s="152"/>
      <c r="B35" s="153"/>
      <c r="C35" s="59"/>
      <c r="D35" s="59"/>
      <c r="E35" s="59"/>
      <c r="F35" s="150"/>
    </row>
    <row r="36" spans="1:6" s="155" customFormat="1" ht="21">
      <c r="A36" s="283" t="s">
        <v>281</v>
      </c>
      <c r="B36" s="283"/>
      <c r="C36" s="283"/>
      <c r="D36" s="283"/>
      <c r="E36" s="283"/>
      <c r="F36" s="283"/>
    </row>
    <row r="37" spans="1:6" s="155" customFormat="1" ht="21">
      <c r="A37" s="280" t="s">
        <v>280</v>
      </c>
      <c r="B37" s="280"/>
      <c r="C37" s="280"/>
      <c r="D37" s="280"/>
      <c r="E37" s="280"/>
      <c r="F37" s="280"/>
    </row>
    <row r="38" spans="1:6" s="155" customFormat="1" ht="21">
      <c r="A38" s="280" t="s">
        <v>131</v>
      </c>
      <c r="B38" s="280"/>
      <c r="C38" s="280"/>
      <c r="D38" s="280"/>
      <c r="E38" s="280"/>
      <c r="F38" s="280"/>
    </row>
    <row r="39" spans="1:6" s="155" customFormat="1" ht="21">
      <c r="A39" s="280"/>
      <c r="B39" s="280"/>
      <c r="C39" s="280"/>
      <c r="D39" s="280"/>
      <c r="E39" s="280"/>
      <c r="F39" s="280"/>
    </row>
    <row r="40" spans="1:6" s="155" customFormat="1" ht="21">
      <c r="A40" s="274" t="s">
        <v>185</v>
      </c>
      <c r="B40" s="274"/>
      <c r="C40" s="274"/>
      <c r="D40" s="274"/>
      <c r="E40" s="274"/>
      <c r="F40" s="150"/>
    </row>
    <row r="41" spans="1:6" s="155" customFormat="1" ht="21">
      <c r="A41" s="281" t="s">
        <v>94</v>
      </c>
      <c r="B41" s="281"/>
      <c r="C41" s="281"/>
      <c r="D41" s="281"/>
      <c r="E41" s="281"/>
      <c r="F41" s="150"/>
    </row>
    <row r="42" spans="1:6" s="155" customFormat="1" ht="21">
      <c r="A42" s="282" t="s">
        <v>290</v>
      </c>
      <c r="B42" s="282"/>
      <c r="C42" s="282"/>
      <c r="D42" s="282"/>
      <c r="E42" s="282"/>
      <c r="F42" s="150"/>
    </row>
    <row r="43" spans="1:6" s="155" customFormat="1" ht="21">
      <c r="A43" s="278" t="s">
        <v>119</v>
      </c>
      <c r="B43" s="278" t="s">
        <v>1</v>
      </c>
      <c r="C43" s="276" t="s">
        <v>27</v>
      </c>
      <c r="D43" s="276" t="s">
        <v>116</v>
      </c>
      <c r="E43" s="276" t="s">
        <v>115</v>
      </c>
      <c r="F43" s="150"/>
    </row>
    <row r="44" spans="1:6" s="155" customFormat="1" ht="21">
      <c r="A44" s="279"/>
      <c r="B44" s="279"/>
      <c r="C44" s="277"/>
      <c r="D44" s="277"/>
      <c r="E44" s="277"/>
      <c r="F44" s="150"/>
    </row>
    <row r="45" spans="1:6" s="160" customFormat="1" ht="21">
      <c r="A45" s="284" t="s">
        <v>31</v>
      </c>
      <c r="B45" s="284"/>
      <c r="C45" s="158">
        <f>C32</f>
        <v>3385000</v>
      </c>
      <c r="D45" s="158">
        <f>D32</f>
        <v>214406.09999999998</v>
      </c>
      <c r="E45" s="158">
        <f>E32</f>
        <v>4616402.429999999</v>
      </c>
      <c r="F45" s="159"/>
    </row>
    <row r="46" spans="1:6" s="43" customFormat="1" ht="21">
      <c r="A46" s="127" t="s">
        <v>105</v>
      </c>
      <c r="B46" s="50"/>
      <c r="C46" s="118"/>
      <c r="D46" s="118"/>
      <c r="E46" s="118"/>
      <c r="F46" s="147"/>
    </row>
    <row r="47" spans="1:6" s="43" customFormat="1" ht="21">
      <c r="A47" s="127" t="s">
        <v>106</v>
      </c>
      <c r="B47" s="50">
        <v>421000</v>
      </c>
      <c r="C47" s="118"/>
      <c r="D47" s="118"/>
      <c r="E47" s="118"/>
      <c r="F47" s="147"/>
    </row>
    <row r="48" spans="1:6" s="42" customFormat="1" ht="21">
      <c r="A48" s="120" t="s">
        <v>188</v>
      </c>
      <c r="B48" s="24">
        <v>421002</v>
      </c>
      <c r="C48" s="117">
        <v>5400000</v>
      </c>
      <c r="D48" s="117">
        <v>3811203.44</v>
      </c>
      <c r="E48" s="117">
        <v>5842922.97</v>
      </c>
      <c r="F48" s="145"/>
    </row>
    <row r="49" spans="1:6" s="42" customFormat="1" ht="21">
      <c r="A49" s="120" t="s">
        <v>187</v>
      </c>
      <c r="B49" s="24">
        <v>421004</v>
      </c>
      <c r="C49" s="117">
        <v>3700000</v>
      </c>
      <c r="D49" s="117">
        <v>432506.8</v>
      </c>
      <c r="E49" s="117">
        <v>3947920.19</v>
      </c>
      <c r="F49" s="145"/>
    </row>
    <row r="50" spans="1:6" s="42" customFormat="1" ht="21">
      <c r="A50" s="120" t="s">
        <v>189</v>
      </c>
      <c r="B50" s="24">
        <v>421005</v>
      </c>
      <c r="C50" s="117">
        <v>440000</v>
      </c>
      <c r="D50" s="117">
        <v>76378.95</v>
      </c>
      <c r="E50" s="117">
        <v>526784.75</v>
      </c>
      <c r="F50" s="145"/>
    </row>
    <row r="51" spans="1:6" s="42" customFormat="1" ht="21">
      <c r="A51" s="120" t="s">
        <v>190</v>
      </c>
      <c r="B51" s="24">
        <v>421006</v>
      </c>
      <c r="C51" s="117">
        <v>1500000</v>
      </c>
      <c r="D51" s="117">
        <v>169369.23</v>
      </c>
      <c r="E51" s="117">
        <v>1491527.43</v>
      </c>
      <c r="F51" s="145"/>
    </row>
    <row r="52" spans="1:6" s="42" customFormat="1" ht="21">
      <c r="A52" s="120" t="s">
        <v>191</v>
      </c>
      <c r="B52" s="24">
        <v>421007</v>
      </c>
      <c r="C52" s="117">
        <v>3000000</v>
      </c>
      <c r="D52" s="117">
        <v>312002.45</v>
      </c>
      <c r="E52" s="117">
        <v>3247622.62</v>
      </c>
      <c r="F52" s="145"/>
    </row>
    <row r="53" spans="1:6" s="42" customFormat="1" ht="21">
      <c r="A53" s="120" t="s">
        <v>192</v>
      </c>
      <c r="B53" s="24">
        <v>421012</v>
      </c>
      <c r="C53" s="117">
        <v>50000</v>
      </c>
      <c r="D53" s="117">
        <v>0</v>
      </c>
      <c r="E53" s="117">
        <v>42420.48</v>
      </c>
      <c r="F53" s="145"/>
    </row>
    <row r="54" spans="1:6" s="42" customFormat="1" ht="21">
      <c r="A54" s="120" t="s">
        <v>193</v>
      </c>
      <c r="B54" s="24">
        <v>421013</v>
      </c>
      <c r="C54" s="117">
        <v>90000</v>
      </c>
      <c r="D54" s="117">
        <v>0</v>
      </c>
      <c r="E54" s="117">
        <v>122062.95</v>
      </c>
      <c r="F54" s="145"/>
    </row>
    <row r="55" spans="1:6" s="42" customFormat="1" ht="21">
      <c r="A55" s="120" t="s">
        <v>194</v>
      </c>
      <c r="B55" s="24">
        <v>421015</v>
      </c>
      <c r="C55" s="117">
        <v>18000000</v>
      </c>
      <c r="D55" s="117">
        <v>2240530</v>
      </c>
      <c r="E55" s="117">
        <v>21467287</v>
      </c>
      <c r="F55" s="145"/>
    </row>
    <row r="56" spans="1:6" s="42" customFormat="1" ht="21">
      <c r="A56" s="149" t="s">
        <v>195</v>
      </c>
      <c r="B56" s="24">
        <v>421014</v>
      </c>
      <c r="C56" s="117">
        <v>3070</v>
      </c>
      <c r="D56" s="117">
        <v>0</v>
      </c>
      <c r="E56" s="117">
        <v>7620</v>
      </c>
      <c r="F56" s="145"/>
    </row>
    <row r="57" spans="1:6" s="42" customFormat="1" ht="21">
      <c r="A57" s="149" t="s">
        <v>196</v>
      </c>
      <c r="B57" s="24">
        <v>421017</v>
      </c>
      <c r="C57" s="117">
        <v>3700</v>
      </c>
      <c r="D57" s="117">
        <v>0</v>
      </c>
      <c r="E57" s="117">
        <v>4590</v>
      </c>
      <c r="F57" s="145"/>
    </row>
    <row r="58" spans="1:6" s="42" customFormat="1" ht="21">
      <c r="A58" s="146" t="s">
        <v>18</v>
      </c>
      <c r="B58" s="50"/>
      <c r="C58" s="125">
        <f>SUM(C48:C57)</f>
        <v>32186770</v>
      </c>
      <c r="D58" s="125">
        <f>SUM(D48:D57)</f>
        <v>7041990.870000001</v>
      </c>
      <c r="E58" s="125">
        <f>SUM(E48:E57)</f>
        <v>36700758.39</v>
      </c>
      <c r="F58" s="148"/>
    </row>
    <row r="59" spans="1:6" s="42" customFormat="1" ht="21">
      <c r="A59" s="120" t="s">
        <v>107</v>
      </c>
      <c r="B59" s="24"/>
      <c r="C59" s="117"/>
      <c r="D59" s="117"/>
      <c r="E59" s="117"/>
      <c r="F59" s="145"/>
    </row>
    <row r="60" spans="1:6" s="42" customFormat="1" ht="21">
      <c r="A60" s="120" t="s">
        <v>108</v>
      </c>
      <c r="B60" s="163">
        <v>430000</v>
      </c>
      <c r="C60" s="117"/>
      <c r="D60" s="117"/>
      <c r="E60" s="117"/>
      <c r="F60" s="145"/>
    </row>
    <row r="61" spans="1:6" s="42" customFormat="1" ht="21">
      <c r="A61" s="120" t="s">
        <v>109</v>
      </c>
      <c r="B61" s="24">
        <v>431002</v>
      </c>
      <c r="C61" s="117">
        <v>9370000</v>
      </c>
      <c r="D61" s="117">
        <v>0</v>
      </c>
      <c r="E61" s="117">
        <v>10874277</v>
      </c>
      <c r="F61" s="145"/>
    </row>
    <row r="62" spans="1:6" s="42" customFormat="1" ht="21">
      <c r="A62" s="146" t="s">
        <v>18</v>
      </c>
      <c r="B62" s="50"/>
      <c r="C62" s="125">
        <f>SUM(C61)</f>
        <v>9370000</v>
      </c>
      <c r="D62" s="125">
        <f>SUM(D61)</f>
        <v>0</v>
      </c>
      <c r="E62" s="125">
        <f>SUM(E61)</f>
        <v>10874277</v>
      </c>
      <c r="F62" s="148"/>
    </row>
    <row r="63" spans="1:6" s="43" customFormat="1" ht="21.75" thickBot="1">
      <c r="A63" s="157" t="s">
        <v>110</v>
      </c>
      <c r="B63" s="131"/>
      <c r="C63" s="122">
        <f>C45+C58+C62</f>
        <v>44941770</v>
      </c>
      <c r="D63" s="122">
        <f>D12+D23+D27+D31+D58+D62</f>
        <v>7256396.970000001</v>
      </c>
      <c r="E63" s="122">
        <f>E45+E58+E62</f>
        <v>52191437.82</v>
      </c>
      <c r="F63" s="151"/>
    </row>
    <row r="64" spans="1:6" s="43" customFormat="1" ht="21.75" thickTop="1">
      <c r="A64" s="152"/>
      <c r="B64" s="153"/>
      <c r="C64" s="59"/>
      <c r="D64" s="59"/>
      <c r="E64" s="59"/>
      <c r="F64" s="59"/>
    </row>
    <row r="65" spans="1:6" s="43" customFormat="1" ht="21">
      <c r="A65" s="152"/>
      <c r="B65" s="153"/>
      <c r="C65" s="59"/>
      <c r="D65" s="59"/>
      <c r="E65" s="59"/>
      <c r="F65" s="59"/>
    </row>
    <row r="66" spans="1:6" s="43" customFormat="1" ht="21">
      <c r="A66" s="152"/>
      <c r="B66" s="153"/>
      <c r="C66" s="59"/>
      <c r="D66" s="59"/>
      <c r="E66" s="59"/>
      <c r="F66" s="59"/>
    </row>
    <row r="67" spans="1:6" s="43" customFormat="1" ht="21">
      <c r="A67" s="283" t="s">
        <v>281</v>
      </c>
      <c r="B67" s="283"/>
      <c r="C67" s="283"/>
      <c r="D67" s="283"/>
      <c r="E67" s="283"/>
      <c r="F67" s="283"/>
    </row>
    <row r="68" spans="1:6" s="42" customFormat="1" ht="21">
      <c r="A68" s="280" t="s">
        <v>280</v>
      </c>
      <c r="B68" s="280"/>
      <c r="C68" s="280"/>
      <c r="D68" s="280"/>
      <c r="E68" s="280"/>
      <c r="F68" s="280"/>
    </row>
    <row r="69" spans="1:6" s="42" customFormat="1" ht="21">
      <c r="A69" s="280" t="s">
        <v>131</v>
      </c>
      <c r="B69" s="280"/>
      <c r="C69" s="280"/>
      <c r="D69" s="280"/>
      <c r="E69" s="280"/>
      <c r="F69" s="280"/>
    </row>
    <row r="70" spans="1:6" s="25" customFormat="1" ht="21">
      <c r="A70" s="280"/>
      <c r="B70" s="280"/>
      <c r="C70" s="280"/>
      <c r="D70" s="280"/>
      <c r="E70" s="280"/>
      <c r="F70" s="280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A45:B45"/>
    <mergeCell ref="A32:B32"/>
    <mergeCell ref="A36:F36"/>
    <mergeCell ref="A37:F37"/>
    <mergeCell ref="A38:F38"/>
    <mergeCell ref="A39:F39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8"/>
  <sheetViews>
    <sheetView zoomScale="150" zoomScaleNormal="150" zoomScalePageLayoutView="0" workbookViewId="0" topLeftCell="A1">
      <selection activeCell="C11" sqref="C11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88" t="s">
        <v>82</v>
      </c>
      <c r="B1" s="288"/>
      <c r="C1" s="288"/>
      <c r="D1" s="288"/>
    </row>
    <row r="2" spans="1:4" s="46" customFormat="1" ht="21">
      <c r="A2" s="288" t="s">
        <v>89</v>
      </c>
      <c r="B2" s="288"/>
      <c r="C2" s="288"/>
      <c r="D2" s="288"/>
    </row>
    <row r="3" spans="1:4" s="46" customFormat="1" ht="21">
      <c r="A3" s="47" t="s">
        <v>90</v>
      </c>
      <c r="B3" s="94" t="s">
        <v>91</v>
      </c>
      <c r="C3" s="95" t="s">
        <v>92</v>
      </c>
      <c r="D3" s="96" t="s">
        <v>93</v>
      </c>
    </row>
    <row r="4" spans="1:4" s="46" customFormat="1" ht="21">
      <c r="A4" s="46" t="s">
        <v>49</v>
      </c>
      <c r="B4" s="97">
        <v>10146.81</v>
      </c>
      <c r="C4" s="97">
        <v>9804.9</v>
      </c>
      <c r="D4" s="97">
        <v>10146.81</v>
      </c>
    </row>
    <row r="5" spans="1:4" s="46" customFormat="1" ht="21">
      <c r="A5" s="46" t="s">
        <v>15</v>
      </c>
      <c r="B5" s="97">
        <v>7825</v>
      </c>
      <c r="C5" s="97">
        <v>544708</v>
      </c>
      <c r="D5" s="98">
        <v>1008801</v>
      </c>
    </row>
    <row r="6" spans="1:4" s="46" customFormat="1" ht="21">
      <c r="A6" s="46" t="s">
        <v>16</v>
      </c>
      <c r="B6" s="97">
        <v>298.45</v>
      </c>
      <c r="C6" s="97">
        <v>0</v>
      </c>
      <c r="D6" s="98">
        <v>9906.4</v>
      </c>
    </row>
    <row r="7" spans="1:4" s="46" customFormat="1" ht="21">
      <c r="A7" s="46" t="s">
        <v>17</v>
      </c>
      <c r="B7" s="97">
        <v>358.14</v>
      </c>
      <c r="C7" s="97">
        <v>0</v>
      </c>
      <c r="D7" s="98">
        <v>11887.68</v>
      </c>
    </row>
    <row r="8" spans="1:4" s="46" customFormat="1" ht="21">
      <c r="A8" s="46" t="s">
        <v>50</v>
      </c>
      <c r="B8" s="97">
        <v>100000</v>
      </c>
      <c r="C8" s="97">
        <v>100000</v>
      </c>
      <c r="D8" s="98">
        <v>323335.16</v>
      </c>
    </row>
    <row r="9" spans="1:4" s="46" customFormat="1" ht="21">
      <c r="A9" s="46" t="s">
        <v>200</v>
      </c>
      <c r="B9" s="97">
        <v>0</v>
      </c>
      <c r="C9" s="97">
        <v>0</v>
      </c>
      <c r="D9" s="98">
        <v>0</v>
      </c>
    </row>
    <row r="10" spans="1:4" s="46" customFormat="1" ht="21">
      <c r="A10" s="46" t="s">
        <v>199</v>
      </c>
      <c r="B10" s="97">
        <v>0</v>
      </c>
      <c r="C10" s="97">
        <v>0</v>
      </c>
      <c r="D10" s="98">
        <v>0</v>
      </c>
    </row>
    <row r="11" spans="1:4" s="46" customFormat="1" ht="21">
      <c r="A11" s="46" t="s">
        <v>278</v>
      </c>
      <c r="B11" s="97">
        <v>0</v>
      </c>
      <c r="C11" s="97">
        <v>55200</v>
      </c>
      <c r="D11" s="98">
        <v>0</v>
      </c>
    </row>
    <row r="12" spans="1:4" s="46" customFormat="1" ht="21">
      <c r="A12" s="46" t="s">
        <v>291</v>
      </c>
      <c r="B12" s="97">
        <v>0</v>
      </c>
      <c r="C12" s="97">
        <v>10000</v>
      </c>
      <c r="D12" s="98">
        <v>0</v>
      </c>
    </row>
    <row r="13" spans="1:4" s="47" customFormat="1" ht="21.75" thickBot="1">
      <c r="A13" s="99" t="s">
        <v>18</v>
      </c>
      <c r="B13" s="100">
        <f>SUM(B4:B12)</f>
        <v>118628.4</v>
      </c>
      <c r="C13" s="100">
        <f>SUM(C4:C12)</f>
        <v>719712.9</v>
      </c>
      <c r="D13" s="100">
        <f>SUM(D4:D12)</f>
        <v>1364077.05</v>
      </c>
    </row>
    <row r="14" spans="1:4" s="46" customFormat="1" ht="21.75" thickTop="1">
      <c r="A14" s="47" t="s">
        <v>125</v>
      </c>
      <c r="B14" s="101"/>
      <c r="C14" s="101"/>
      <c r="D14" s="101"/>
    </row>
    <row r="15" spans="1:4" s="46" customFormat="1" ht="21">
      <c r="A15" s="47" t="s">
        <v>111</v>
      </c>
      <c r="B15" s="94" t="s">
        <v>91</v>
      </c>
      <c r="C15" s="95" t="s">
        <v>92</v>
      </c>
      <c r="D15" s="96" t="s">
        <v>93</v>
      </c>
    </row>
    <row r="16" spans="1:4" s="46" customFormat="1" ht="21">
      <c r="A16" s="46" t="s">
        <v>126</v>
      </c>
      <c r="B16" s="111">
        <v>0</v>
      </c>
      <c r="C16" s="104">
        <v>0</v>
      </c>
      <c r="D16" s="112">
        <v>121179</v>
      </c>
    </row>
    <row r="17" spans="1:4" s="46" customFormat="1" ht="21">
      <c r="A17" s="46" t="s">
        <v>173</v>
      </c>
      <c r="B17" s="102">
        <v>0</v>
      </c>
      <c r="C17" s="102">
        <v>0</v>
      </c>
      <c r="D17" s="102">
        <v>327713</v>
      </c>
    </row>
    <row r="18" spans="1:4" s="47" customFormat="1" ht="21.75" thickBot="1">
      <c r="A18" s="99" t="s">
        <v>18</v>
      </c>
      <c r="B18" s="100">
        <v>0</v>
      </c>
      <c r="C18" s="100">
        <f>SUM(C16:C17)</f>
        <v>0</v>
      </c>
      <c r="D18" s="100">
        <f>SUM(D16:D17)</f>
        <v>448892</v>
      </c>
    </row>
    <row r="19" spans="1:4" s="46" customFormat="1" ht="21.75" thickTop="1">
      <c r="A19" s="47" t="s">
        <v>127</v>
      </c>
      <c r="B19" s="101"/>
      <c r="C19" s="101"/>
      <c r="D19" s="101"/>
    </row>
    <row r="20" spans="1:4" s="46" customFormat="1" ht="21">
      <c r="A20" s="47" t="s">
        <v>111</v>
      </c>
      <c r="B20" s="94" t="s">
        <v>91</v>
      </c>
      <c r="C20" s="95" t="s">
        <v>92</v>
      </c>
      <c r="D20" s="96" t="s">
        <v>93</v>
      </c>
    </row>
    <row r="21" spans="1:4" s="46" customFormat="1" ht="21">
      <c r="A21" s="46" t="s">
        <v>174</v>
      </c>
      <c r="B21" s="102">
        <v>0</v>
      </c>
      <c r="C21" s="102">
        <v>0</v>
      </c>
      <c r="D21" s="102">
        <v>2925</v>
      </c>
    </row>
    <row r="22" spans="1:4" s="46" customFormat="1" ht="21">
      <c r="A22" s="46" t="s">
        <v>9</v>
      </c>
      <c r="B22" s="102">
        <v>0</v>
      </c>
      <c r="C22" s="102">
        <v>0</v>
      </c>
      <c r="D22" s="102">
        <v>0</v>
      </c>
    </row>
    <row r="23" spans="1:4" s="46" customFormat="1" ht="21">
      <c r="A23" s="46" t="s">
        <v>13</v>
      </c>
      <c r="B23" s="164">
        <v>0</v>
      </c>
      <c r="C23" s="164">
        <v>0</v>
      </c>
      <c r="D23" s="164">
        <v>100000</v>
      </c>
    </row>
    <row r="24" spans="1:4" s="46" customFormat="1" ht="21.75" thickBot="1">
      <c r="A24" s="99" t="s">
        <v>18</v>
      </c>
      <c r="B24" s="100">
        <f>SUM(B21:B22)</f>
        <v>0</v>
      </c>
      <c r="C24" s="100">
        <v>0</v>
      </c>
      <c r="D24" s="100">
        <f>SUM(D21:D23)</f>
        <v>102925</v>
      </c>
    </row>
    <row r="25" spans="1:4" s="46" customFormat="1" ht="21.75" thickTop="1">
      <c r="A25" s="47" t="s">
        <v>129</v>
      </c>
      <c r="B25" s="103"/>
      <c r="C25" s="101"/>
      <c r="D25" s="101"/>
    </row>
    <row r="26" spans="1:4" s="46" customFormat="1" ht="21">
      <c r="A26" s="47" t="s">
        <v>130</v>
      </c>
      <c r="B26" s="94" t="s">
        <v>91</v>
      </c>
      <c r="C26" s="95" t="s">
        <v>92</v>
      </c>
      <c r="D26" s="96" t="s">
        <v>93</v>
      </c>
    </row>
    <row r="27" spans="1:4" s="46" customFormat="1" ht="21">
      <c r="A27" s="46" t="s">
        <v>132</v>
      </c>
      <c r="B27" s="104">
        <v>0</v>
      </c>
      <c r="C27" s="102">
        <v>585200</v>
      </c>
      <c r="D27" s="102">
        <v>1789600</v>
      </c>
    </row>
    <row r="28" spans="1:4" s="46" customFormat="1" ht="21">
      <c r="A28" s="46" t="s">
        <v>133</v>
      </c>
      <c r="B28" s="104">
        <v>0</v>
      </c>
      <c r="C28" s="102">
        <v>70500</v>
      </c>
      <c r="D28" s="102">
        <v>223000</v>
      </c>
    </row>
    <row r="29" spans="1:4" s="46" customFormat="1" ht="21">
      <c r="A29" s="46" t="s">
        <v>289</v>
      </c>
      <c r="B29" s="104">
        <v>144210</v>
      </c>
      <c r="C29" s="102">
        <v>0</v>
      </c>
      <c r="D29" s="102">
        <v>144210</v>
      </c>
    </row>
    <row r="30" spans="1:4" s="46" customFormat="1" ht="21">
      <c r="A30" s="46" t="s">
        <v>201</v>
      </c>
      <c r="B30" s="104">
        <v>44790</v>
      </c>
      <c r="C30" s="102">
        <v>0</v>
      </c>
      <c r="D30" s="102">
        <v>44790</v>
      </c>
    </row>
    <row r="31" spans="1:4" s="46" customFormat="1" ht="21">
      <c r="A31" s="46" t="s">
        <v>134</v>
      </c>
      <c r="B31" s="104">
        <v>7560</v>
      </c>
      <c r="C31" s="102">
        <v>0</v>
      </c>
      <c r="D31" s="102">
        <v>7560</v>
      </c>
    </row>
    <row r="32" spans="1:4" s="46" customFormat="1" ht="21">
      <c r="A32" s="46" t="s">
        <v>162</v>
      </c>
      <c r="B32" s="104">
        <v>0</v>
      </c>
      <c r="C32" s="102">
        <v>0</v>
      </c>
      <c r="D32" s="102">
        <v>0</v>
      </c>
    </row>
    <row r="33" spans="1:4" s="46" customFormat="1" ht="21">
      <c r="A33" s="46" t="s">
        <v>172</v>
      </c>
      <c r="B33" s="104">
        <v>0</v>
      </c>
      <c r="C33" s="102">
        <v>0</v>
      </c>
      <c r="D33" s="102">
        <v>0</v>
      </c>
    </row>
    <row r="34" spans="1:4" s="46" customFormat="1" ht="21">
      <c r="A34" s="46" t="s">
        <v>171</v>
      </c>
      <c r="B34" s="102">
        <v>0</v>
      </c>
      <c r="C34" s="102">
        <v>0</v>
      </c>
      <c r="D34" s="102">
        <v>0</v>
      </c>
    </row>
    <row r="35" spans="1:4" s="46" customFormat="1" ht="21.75" thickBot="1">
      <c r="A35" s="99" t="s">
        <v>18</v>
      </c>
      <c r="B35" s="100">
        <f>SUM(B27:B34)</f>
        <v>196560</v>
      </c>
      <c r="C35" s="100">
        <f>SUM(C27:C34)</f>
        <v>655700</v>
      </c>
      <c r="D35" s="100">
        <f>SUM(D27:D34)</f>
        <v>2209160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83" t="s">
        <v>286</v>
      </c>
      <c r="B37" s="283"/>
      <c r="C37" s="283"/>
      <c r="D37" s="283"/>
      <c r="E37" s="283"/>
      <c r="F37" s="218"/>
    </row>
    <row r="38" spans="1:6" s="19" customFormat="1" ht="21.75">
      <c r="A38" s="280" t="s">
        <v>287</v>
      </c>
      <c r="B38" s="280"/>
      <c r="C38" s="280"/>
      <c r="D38" s="280"/>
      <c r="E38" s="280"/>
      <c r="F38" s="219"/>
    </row>
    <row r="39" spans="1:6" s="19" customFormat="1" ht="21.75">
      <c r="A39" s="274" t="s">
        <v>131</v>
      </c>
      <c r="B39" s="274"/>
      <c r="C39" s="274"/>
      <c r="D39" s="274"/>
      <c r="E39" s="274"/>
      <c r="F39" s="48"/>
    </row>
    <row r="40" spans="1:6" s="19" customFormat="1" ht="21.75">
      <c r="A40" s="287" t="s">
        <v>131</v>
      </c>
      <c r="B40" s="287"/>
      <c r="C40" s="287"/>
      <c r="D40" s="287"/>
      <c r="E40" s="287"/>
      <c r="F40" s="48"/>
    </row>
    <row r="41" spans="1:6" s="19" customFormat="1" ht="21.75">
      <c r="A41" s="49"/>
      <c r="B41" s="49"/>
      <c r="C41" s="49"/>
      <c r="D41" s="49"/>
      <c r="E41" s="49"/>
      <c r="F41" s="48"/>
    </row>
    <row r="42" spans="1:6" s="19" customFormat="1" ht="21.75">
      <c r="A42" s="288" t="s">
        <v>82</v>
      </c>
      <c r="B42" s="288"/>
      <c r="C42" s="288"/>
      <c r="D42" s="288"/>
      <c r="E42" s="49"/>
      <c r="F42" s="49"/>
    </row>
    <row r="43" spans="1:6" s="19" customFormat="1" ht="21.75">
      <c r="A43" s="288" t="s">
        <v>89</v>
      </c>
      <c r="B43" s="288"/>
      <c r="C43" s="288"/>
      <c r="D43" s="288"/>
      <c r="E43" s="49"/>
      <c r="F43" s="49"/>
    </row>
    <row r="44" spans="1:4" s="19" customFormat="1" ht="21.75">
      <c r="A44" s="47" t="s">
        <v>135</v>
      </c>
      <c r="B44" s="103"/>
      <c r="C44" s="106"/>
      <c r="D44" s="106"/>
    </row>
    <row r="45" spans="1:4" s="19" customFormat="1" ht="21.75">
      <c r="A45" s="47" t="s">
        <v>130</v>
      </c>
      <c r="B45" s="94" t="s">
        <v>91</v>
      </c>
      <c r="C45" s="95" t="s">
        <v>92</v>
      </c>
      <c r="D45" s="96" t="s">
        <v>93</v>
      </c>
    </row>
    <row r="46" spans="1:4" s="19" customFormat="1" ht="21.75">
      <c r="A46" s="46" t="s">
        <v>132</v>
      </c>
      <c r="B46" s="104">
        <v>0</v>
      </c>
      <c r="C46" s="104">
        <v>0</v>
      </c>
      <c r="D46" s="102">
        <v>0</v>
      </c>
    </row>
    <row r="47" spans="1:4" s="19" customFormat="1" ht="21.75">
      <c r="A47" s="46" t="s">
        <v>133</v>
      </c>
      <c r="B47" s="104">
        <v>0</v>
      </c>
      <c r="C47" s="104">
        <v>0</v>
      </c>
      <c r="D47" s="102">
        <v>0</v>
      </c>
    </row>
    <row r="48" spans="1:4" s="19" customFormat="1" ht="21.75">
      <c r="A48" s="46" t="s">
        <v>288</v>
      </c>
      <c r="B48" s="104"/>
      <c r="C48" s="104">
        <v>48070</v>
      </c>
      <c r="D48" s="102">
        <v>158310</v>
      </c>
    </row>
    <row r="49" spans="1:4" s="19" customFormat="1" ht="21.75">
      <c r="A49" s="46" t="s">
        <v>201</v>
      </c>
      <c r="B49" s="104"/>
      <c r="C49" s="104">
        <v>14930</v>
      </c>
      <c r="D49" s="102">
        <v>48690</v>
      </c>
    </row>
    <row r="50" spans="1:4" s="19" customFormat="1" ht="21.75">
      <c r="A50" s="46" t="s">
        <v>134</v>
      </c>
      <c r="B50" s="104"/>
      <c r="C50" s="104">
        <v>2520</v>
      </c>
      <c r="D50" s="104">
        <v>5040</v>
      </c>
    </row>
    <row r="51" spans="1:4" s="19" customFormat="1" ht="21.75">
      <c r="A51" s="46" t="s">
        <v>249</v>
      </c>
      <c r="B51" s="102">
        <v>0</v>
      </c>
      <c r="C51" s="102">
        <v>0</v>
      </c>
      <c r="D51" s="102">
        <v>0</v>
      </c>
    </row>
    <row r="52" spans="1:4" s="47" customFormat="1" ht="21.75" thickBot="1">
      <c r="A52" s="99" t="s">
        <v>18</v>
      </c>
      <c r="B52" s="100">
        <f>SUM(B46:B51)</f>
        <v>0</v>
      </c>
      <c r="C52" s="100">
        <f>SUM(C46:C51)</f>
        <v>65520</v>
      </c>
      <c r="D52" s="100">
        <f>SUM(D46:D51)</f>
        <v>212040</v>
      </c>
    </row>
    <row r="53" spans="2:4" s="19" customFormat="1" ht="22.5" thickTop="1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2:4" s="19" customFormat="1" ht="21.75">
      <c r="B61" s="106"/>
      <c r="C61" s="106"/>
      <c r="D61" s="106"/>
    </row>
    <row r="62" spans="2:4" s="19" customFormat="1" ht="21.75">
      <c r="B62" s="106"/>
      <c r="C62" s="106"/>
      <c r="D62" s="106"/>
    </row>
    <row r="63" spans="5:6" ht="24">
      <c r="E63" s="19"/>
      <c r="F63" s="19"/>
    </row>
    <row r="64" spans="1:6" ht="21.75">
      <c r="A64" s="283" t="s">
        <v>286</v>
      </c>
      <c r="B64" s="283"/>
      <c r="C64" s="283"/>
      <c r="D64" s="283"/>
      <c r="E64" s="283"/>
      <c r="F64" s="218"/>
    </row>
    <row r="65" spans="1:6" ht="21.75">
      <c r="A65" s="280" t="s">
        <v>287</v>
      </c>
      <c r="B65" s="280"/>
      <c r="C65" s="280"/>
      <c r="D65" s="280"/>
      <c r="E65" s="280"/>
      <c r="F65" s="219"/>
    </row>
    <row r="66" spans="1:6" ht="21.75">
      <c r="A66" s="274" t="s">
        <v>131</v>
      </c>
      <c r="B66" s="274"/>
      <c r="C66" s="274"/>
      <c r="D66" s="274"/>
      <c r="E66" s="274"/>
      <c r="F66" s="48"/>
    </row>
    <row r="67" spans="5:6" ht="24">
      <c r="E67" s="19"/>
      <c r="F67" s="19"/>
    </row>
    <row r="68" spans="5:6" ht="24">
      <c r="E68" s="19"/>
      <c r="F68" s="19"/>
    </row>
  </sheetData>
  <sheetProtection/>
  <mergeCells count="11">
    <mergeCell ref="A1:D1"/>
    <mergeCell ref="A2:D2"/>
    <mergeCell ref="A42:D42"/>
    <mergeCell ref="A39:E39"/>
    <mergeCell ref="A38:E38"/>
    <mergeCell ref="A64:E64"/>
    <mergeCell ref="A37:E37"/>
    <mergeCell ref="A40:E40"/>
    <mergeCell ref="A66:E66"/>
    <mergeCell ref="A65:E65"/>
    <mergeCell ref="A43:D43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B11" sqref="B1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72" t="s">
        <v>75</v>
      </c>
      <c r="B1" s="272"/>
      <c r="C1" s="272"/>
      <c r="D1" s="272"/>
      <c r="E1" s="272"/>
    </row>
    <row r="2" spans="1:5" s="1" customFormat="1" ht="21">
      <c r="A2" s="293" t="s">
        <v>202</v>
      </c>
      <c r="B2" s="293"/>
      <c r="C2" s="293"/>
      <c r="D2" s="293"/>
      <c r="E2" s="293"/>
    </row>
    <row r="3" spans="1:5" s="1" customFormat="1" ht="21">
      <c r="A3" s="272" t="s">
        <v>22</v>
      </c>
      <c r="B3" s="272"/>
      <c r="C3" s="272"/>
      <c r="D3" s="272"/>
      <c r="E3" s="272"/>
    </row>
    <row r="4" spans="1:5" s="1" customFormat="1" ht="21.75" thickBot="1">
      <c r="A4" s="294" t="s">
        <v>294</v>
      </c>
      <c r="B4" s="295"/>
      <c r="C4" s="295"/>
      <c r="D4" s="295"/>
      <c r="E4" s="295"/>
    </row>
    <row r="5" spans="1:5" s="1" customFormat="1" ht="21.75" thickTop="1">
      <c r="A5" s="289" t="s">
        <v>23</v>
      </c>
      <c r="B5" s="290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42374812.76</v>
      </c>
      <c r="C8" s="50" t="s">
        <v>31</v>
      </c>
      <c r="D8" s="119"/>
      <c r="E8" s="118">
        <v>63975633.88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2380000</v>
      </c>
      <c r="B10" s="98">
        <v>3466726.36</v>
      </c>
      <c r="C10" s="1" t="s">
        <v>33</v>
      </c>
      <c r="D10" s="121">
        <v>411000</v>
      </c>
      <c r="E10" s="98">
        <v>91496.65</v>
      </c>
    </row>
    <row r="11" spans="1:5" s="1" customFormat="1" ht="21">
      <c r="A11" s="117">
        <v>625000</v>
      </c>
      <c r="B11" s="98">
        <v>732674.6</v>
      </c>
      <c r="C11" s="1" t="s">
        <v>34</v>
      </c>
      <c r="D11" s="121">
        <v>412000</v>
      </c>
      <c r="E11" s="98">
        <v>95449.4</v>
      </c>
    </row>
    <row r="12" spans="1:5" s="1" customFormat="1" ht="21">
      <c r="A12" s="117">
        <v>350000</v>
      </c>
      <c r="B12" s="98">
        <v>353412.47</v>
      </c>
      <c r="C12" s="1" t="s">
        <v>35</v>
      </c>
      <c r="D12" s="121">
        <v>413000</v>
      </c>
      <c r="E12" s="98">
        <v>22960.05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30000</v>
      </c>
      <c r="B14" s="98">
        <v>63589</v>
      </c>
      <c r="C14" s="1" t="s">
        <v>37</v>
      </c>
      <c r="D14" s="121">
        <v>415000</v>
      </c>
      <c r="E14" s="98">
        <v>4500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32186770</v>
      </c>
      <c r="B16" s="98">
        <v>36700758.39</v>
      </c>
      <c r="C16" s="1" t="s">
        <v>39</v>
      </c>
      <c r="D16" s="121">
        <v>421000</v>
      </c>
      <c r="E16" s="98">
        <v>7041990.87</v>
      </c>
    </row>
    <row r="17" spans="1:5" s="1" customFormat="1" ht="21">
      <c r="A17" s="117">
        <v>9370000</v>
      </c>
      <c r="B17" s="98">
        <v>10874277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44941770</v>
      </c>
      <c r="B18" s="123">
        <f>SUM(B10:B17)</f>
        <v>52191437.82</v>
      </c>
      <c r="D18" s="120"/>
      <c r="E18" s="123">
        <f>SUM(E10:E17)</f>
        <v>7256396.97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966183.72</v>
      </c>
      <c r="C20" s="1" t="s">
        <v>138</v>
      </c>
      <c r="D20" s="121">
        <v>900</v>
      </c>
      <c r="E20" s="117">
        <v>118628.4</v>
      </c>
    </row>
    <row r="21" spans="1:5" s="1" customFormat="1" ht="21">
      <c r="A21" s="22"/>
      <c r="B21" s="117">
        <v>1190780</v>
      </c>
      <c r="C21" s="1" t="s">
        <v>40</v>
      </c>
      <c r="D21" s="121" t="s">
        <v>69</v>
      </c>
      <c r="E21" s="117">
        <v>55200</v>
      </c>
    </row>
    <row r="22" spans="1:5" s="1" customFormat="1" ht="21">
      <c r="A22" s="22"/>
      <c r="B22" s="117">
        <v>4183300</v>
      </c>
      <c r="C22" s="1" t="s">
        <v>136</v>
      </c>
      <c r="D22" s="121"/>
      <c r="E22" s="117">
        <v>0</v>
      </c>
    </row>
    <row r="23" spans="1:5" s="1" customFormat="1" ht="21">
      <c r="A23" s="22"/>
      <c r="B23" s="117">
        <v>8681780</v>
      </c>
      <c r="C23" s="1" t="s">
        <v>137</v>
      </c>
      <c r="D23" s="120"/>
      <c r="E23" s="117">
        <v>196560</v>
      </c>
    </row>
    <row r="24" spans="1:5" s="1" customFormat="1" ht="21">
      <c r="A24" s="22"/>
      <c r="B24" s="117">
        <v>7814.2</v>
      </c>
      <c r="C24" s="1" t="s">
        <v>143</v>
      </c>
      <c r="D24" s="121"/>
      <c r="E24" s="98">
        <v>608.76</v>
      </c>
    </row>
    <row r="25" spans="1:5" s="1" customFormat="1" ht="21">
      <c r="A25" s="22"/>
      <c r="B25" s="117"/>
      <c r="D25" s="121"/>
      <c r="E25" s="98"/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15029857.919999998</v>
      </c>
      <c r="C32" s="126"/>
      <c r="D32" s="127"/>
      <c r="E32" s="125">
        <f>SUM(E20:E31)</f>
        <v>370997.16000000003</v>
      </c>
    </row>
    <row r="33" spans="1:5" s="1" customFormat="1" ht="21.75" thickBot="1">
      <c r="A33" s="22"/>
      <c r="B33" s="122">
        <f>B18+B32</f>
        <v>67221295.74</v>
      </c>
      <c r="C33" s="52"/>
      <c r="D33" s="128"/>
      <c r="E33" s="129">
        <f>E18+E32</f>
        <v>7627394.13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83" t="s">
        <v>286</v>
      </c>
      <c r="B36" s="283"/>
      <c r="C36" s="283"/>
      <c r="D36" s="283"/>
      <c r="E36" s="283"/>
      <c r="F36" s="48"/>
    </row>
    <row r="37" spans="1:6" s="130" customFormat="1" ht="21">
      <c r="A37" s="280" t="s">
        <v>287</v>
      </c>
      <c r="B37" s="280"/>
      <c r="C37" s="280"/>
      <c r="D37" s="280"/>
      <c r="E37" s="280"/>
      <c r="F37" s="48"/>
    </row>
    <row r="38" spans="1:6" s="130" customFormat="1" ht="21">
      <c r="A38" s="274" t="s">
        <v>131</v>
      </c>
      <c r="B38" s="274"/>
      <c r="C38" s="274"/>
      <c r="D38" s="274"/>
      <c r="E38" s="274"/>
      <c r="F38" s="48"/>
    </row>
    <row r="39" spans="1:6" s="130" customFormat="1" ht="21">
      <c r="A39" s="110"/>
      <c r="B39" s="110"/>
      <c r="C39" s="110"/>
      <c r="D39" s="110"/>
      <c r="E39" s="110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91" t="s">
        <v>23</v>
      </c>
      <c r="B41" s="292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1825318</v>
      </c>
      <c r="B44" s="117">
        <v>892882</v>
      </c>
      <c r="C44" s="1" t="s">
        <v>42</v>
      </c>
      <c r="D44" s="121">
        <v>510000</v>
      </c>
      <c r="E44" s="117">
        <v>32806</v>
      </c>
    </row>
    <row r="45" spans="1:5" s="1" customFormat="1" ht="21">
      <c r="A45" s="117">
        <v>3779640</v>
      </c>
      <c r="B45" s="117">
        <v>2717121</v>
      </c>
      <c r="C45" s="1" t="s">
        <v>112</v>
      </c>
      <c r="D45" s="121">
        <v>521000</v>
      </c>
      <c r="E45" s="117">
        <v>314970</v>
      </c>
    </row>
    <row r="46" spans="1:5" s="1" customFormat="1" ht="21">
      <c r="A46" s="117">
        <v>10312874</v>
      </c>
      <c r="B46" s="117">
        <v>6533806</v>
      </c>
      <c r="C46" s="1" t="s">
        <v>113</v>
      </c>
      <c r="D46" s="121">
        <v>522000</v>
      </c>
      <c r="E46" s="98">
        <v>815322</v>
      </c>
    </row>
    <row r="47" spans="1:5" s="1" customFormat="1" ht="21">
      <c r="A47" s="98">
        <v>3462715</v>
      </c>
      <c r="B47" s="98">
        <v>921558.93</v>
      </c>
      <c r="C47" s="1" t="s">
        <v>7</v>
      </c>
      <c r="D47" s="121">
        <v>531000</v>
      </c>
      <c r="E47" s="98">
        <v>109000</v>
      </c>
    </row>
    <row r="48" spans="1:5" s="1" customFormat="1" ht="21">
      <c r="A48" s="98">
        <v>5835923</v>
      </c>
      <c r="B48" s="98">
        <v>3098267.03</v>
      </c>
      <c r="C48" s="1" t="s">
        <v>8</v>
      </c>
      <c r="D48" s="121">
        <v>532000</v>
      </c>
      <c r="E48" s="98">
        <v>253352.45</v>
      </c>
    </row>
    <row r="49" spans="1:5" s="1" customFormat="1" ht="21">
      <c r="A49" s="98">
        <v>4256400</v>
      </c>
      <c r="B49" s="98">
        <v>2124454.23</v>
      </c>
      <c r="C49" s="1" t="s">
        <v>9</v>
      </c>
      <c r="D49" s="121">
        <v>533000</v>
      </c>
      <c r="E49" s="98">
        <v>171209.05</v>
      </c>
    </row>
    <row r="50" spans="1:5" s="1" customFormat="1" ht="21">
      <c r="A50" s="98">
        <v>405500</v>
      </c>
      <c r="B50" s="98">
        <v>252496.85</v>
      </c>
      <c r="C50" s="1" t="s">
        <v>10</v>
      </c>
      <c r="D50" s="121">
        <v>534000</v>
      </c>
      <c r="E50" s="98">
        <v>35016.35</v>
      </c>
    </row>
    <row r="51" spans="1:5" s="1" customFormat="1" ht="21">
      <c r="A51" s="98">
        <v>1946200</v>
      </c>
      <c r="B51" s="98">
        <v>452511.96</v>
      </c>
      <c r="C51" s="1" t="s">
        <v>12</v>
      </c>
      <c r="D51" s="121">
        <v>541000</v>
      </c>
      <c r="E51" s="98">
        <v>102155</v>
      </c>
    </row>
    <row r="52" spans="1:5" s="1" customFormat="1" ht="21">
      <c r="A52" s="98">
        <v>7740000</v>
      </c>
      <c r="B52" s="98">
        <v>6340100</v>
      </c>
      <c r="C52" s="1" t="s">
        <v>13</v>
      </c>
      <c r="D52" s="121">
        <v>542000</v>
      </c>
      <c r="E52" s="98">
        <v>595600</v>
      </c>
    </row>
    <row r="53" spans="1:5" s="1" customFormat="1" ht="21">
      <c r="A53" s="134">
        <v>5377200</v>
      </c>
      <c r="B53" s="134">
        <v>2631545</v>
      </c>
      <c r="C53" s="1" t="s">
        <v>11</v>
      </c>
      <c r="D53" s="121">
        <v>560000</v>
      </c>
      <c r="E53" s="134">
        <v>1234045</v>
      </c>
    </row>
    <row r="54" spans="1:5" s="1" customFormat="1" ht="21.75" thickBot="1">
      <c r="A54" s="123">
        <f>SUM(A44:A53)</f>
        <v>44941770</v>
      </c>
      <c r="B54" s="123">
        <f>SUM(B44:B53)</f>
        <v>25964743</v>
      </c>
      <c r="D54" s="120"/>
      <c r="E54" s="123">
        <f>SUM(E44:E53)</f>
        <v>3663475.85</v>
      </c>
    </row>
    <row r="55" spans="1:5" s="1" customFormat="1" ht="21.75" thickTop="1">
      <c r="A55" s="260" t="s">
        <v>292</v>
      </c>
      <c r="B55" s="135">
        <v>563411.25</v>
      </c>
      <c r="C55" s="1" t="s">
        <v>14</v>
      </c>
      <c r="D55" s="121">
        <v>700</v>
      </c>
      <c r="E55" s="98">
        <v>0</v>
      </c>
    </row>
    <row r="56" spans="1:5" s="1" customFormat="1" ht="21">
      <c r="A56" s="136"/>
      <c r="B56" s="98">
        <v>1652425.78</v>
      </c>
      <c r="C56" s="1" t="s">
        <v>138</v>
      </c>
      <c r="D56" s="121">
        <v>900</v>
      </c>
      <c r="E56" s="98">
        <v>719712.9</v>
      </c>
    </row>
    <row r="57" spans="1:5" s="1" customFormat="1" ht="21">
      <c r="A57" s="137"/>
      <c r="B57" s="134">
        <v>1284108</v>
      </c>
      <c r="C57" s="1" t="s">
        <v>40</v>
      </c>
      <c r="D57" s="121" t="s">
        <v>69</v>
      </c>
      <c r="E57" s="134">
        <v>9500</v>
      </c>
    </row>
    <row r="58" spans="1:5" s="1" customFormat="1" ht="21">
      <c r="A58" s="22"/>
      <c r="B58" s="98">
        <v>1967676</v>
      </c>
      <c r="C58" s="1" t="s">
        <v>139</v>
      </c>
      <c r="D58" s="121"/>
      <c r="E58" s="98">
        <v>0</v>
      </c>
    </row>
    <row r="59" spans="1:5" s="1" customFormat="1" ht="21">
      <c r="A59" s="22"/>
      <c r="B59" s="98">
        <v>806665.21</v>
      </c>
      <c r="C59" s="1" t="s">
        <v>127</v>
      </c>
      <c r="D59" s="121">
        <v>600</v>
      </c>
      <c r="E59" s="98">
        <v>0</v>
      </c>
    </row>
    <row r="60" spans="1:5" s="1" customFormat="1" ht="21">
      <c r="A60" s="22"/>
      <c r="B60" s="98">
        <v>6472620</v>
      </c>
      <c r="C60" s="1" t="s">
        <v>129</v>
      </c>
      <c r="D60" s="121"/>
      <c r="E60" s="98">
        <v>655700</v>
      </c>
    </row>
    <row r="61" spans="1:5" s="1" customFormat="1" ht="21">
      <c r="A61" s="22"/>
      <c r="B61" s="98">
        <v>4395340</v>
      </c>
      <c r="C61" s="1" t="s">
        <v>140</v>
      </c>
      <c r="D61" s="121">
        <v>704</v>
      </c>
      <c r="E61" s="134">
        <v>65520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17142246.240000002</v>
      </c>
      <c r="D66" s="120"/>
      <c r="E66" s="125">
        <f>SUM(E55:E65)</f>
        <v>1450432.9</v>
      </c>
    </row>
    <row r="67" spans="1:5" s="1" customFormat="1" ht="21">
      <c r="A67" s="22"/>
      <c r="B67" s="125">
        <f>B54+B66</f>
        <v>43106989.24</v>
      </c>
      <c r="C67" s="50" t="s">
        <v>43</v>
      </c>
      <c r="D67" s="120"/>
      <c r="E67" s="125">
        <f>E54+E66</f>
        <v>5113908.75</v>
      </c>
    </row>
    <row r="68" spans="1:5" s="1" customFormat="1" ht="21">
      <c r="A68" s="22"/>
      <c r="B68" s="118">
        <v>24114306.5</v>
      </c>
      <c r="C68" s="50" t="s">
        <v>44</v>
      </c>
      <c r="D68" s="127"/>
      <c r="E68" s="118">
        <v>2513485.38</v>
      </c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8"/>
      <c r="C70" s="50" t="s">
        <v>163</v>
      </c>
      <c r="D70" s="127"/>
      <c r="E70" s="139">
        <v>0</v>
      </c>
    </row>
    <row r="71" spans="1:5" s="1" customFormat="1" ht="21.75" thickBot="1">
      <c r="A71" s="22"/>
      <c r="B71" s="122">
        <f>B8+B68-B70</f>
        <v>66489119.26</v>
      </c>
      <c r="C71" s="50" t="s">
        <v>46</v>
      </c>
      <c r="D71" s="128"/>
      <c r="E71" s="129">
        <f>E8+E68-E70</f>
        <v>66489119.260000005</v>
      </c>
    </row>
    <row r="72" spans="1:5" s="1" customFormat="1" ht="21.75" thickTop="1">
      <c r="A72" s="22"/>
      <c r="B72" s="140"/>
      <c r="C72" s="50"/>
      <c r="D72" s="60"/>
      <c r="E72" s="59"/>
    </row>
    <row r="73" spans="1:5" s="1" customFormat="1" ht="21">
      <c r="A73" s="22"/>
      <c r="B73" s="140"/>
      <c r="C73" s="50"/>
      <c r="D73" s="60"/>
      <c r="E73" s="59"/>
    </row>
    <row r="74" spans="1:5" s="1" customFormat="1" ht="21">
      <c r="A74" s="22"/>
      <c r="B74" s="140"/>
      <c r="C74" s="50"/>
      <c r="D74" s="60"/>
      <c r="E74" s="59"/>
    </row>
    <row r="75" spans="1:6" s="1" customFormat="1" ht="21">
      <c r="A75" s="283" t="s">
        <v>286</v>
      </c>
      <c r="B75" s="283"/>
      <c r="C75" s="283"/>
      <c r="D75" s="283"/>
      <c r="E75" s="283"/>
      <c r="F75" s="48"/>
    </row>
    <row r="76" spans="1:6" s="1" customFormat="1" ht="21">
      <c r="A76" s="280" t="s">
        <v>287</v>
      </c>
      <c r="B76" s="280"/>
      <c r="C76" s="280"/>
      <c r="D76" s="280"/>
      <c r="E76" s="280"/>
      <c r="F76" s="48"/>
    </row>
    <row r="77" spans="1:6" s="1" customFormat="1" ht="21">
      <c r="A77" s="274" t="s">
        <v>131</v>
      </c>
      <c r="B77" s="274"/>
      <c r="C77" s="274"/>
      <c r="D77" s="274"/>
      <c r="E77" s="274"/>
      <c r="F77" s="48"/>
    </row>
    <row r="78" spans="1:5" s="1" customFormat="1" ht="21">
      <c r="A78" s="274"/>
      <c r="B78" s="274"/>
      <c r="C78" s="274"/>
      <c r="D78" s="274"/>
      <c r="E78" s="274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4"/>
  <sheetViews>
    <sheetView zoomScalePageLayoutView="0" workbookViewId="0" topLeftCell="A1">
      <selection activeCell="F12" sqref="F12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02" t="s">
        <v>76</v>
      </c>
      <c r="B1" s="303"/>
      <c r="C1" s="302" t="s">
        <v>52</v>
      </c>
      <c r="D1" s="303"/>
    </row>
    <row r="2" spans="1:4" s="3" customFormat="1" ht="23.25">
      <c r="A2" s="304" t="s">
        <v>53</v>
      </c>
      <c r="B2" s="305"/>
      <c r="C2" s="304" t="s">
        <v>307</v>
      </c>
      <c r="D2" s="305"/>
    </row>
    <row r="3" spans="1:4" s="3" customFormat="1" ht="23.25">
      <c r="A3" s="308" t="s">
        <v>54</v>
      </c>
      <c r="B3" s="309"/>
      <c r="C3" s="306"/>
      <c r="D3" s="307"/>
    </row>
    <row r="4" spans="1:4" s="3" customFormat="1" ht="23.25">
      <c r="A4" s="299" t="s">
        <v>298</v>
      </c>
      <c r="B4" s="300"/>
      <c r="C4" s="301"/>
      <c r="D4" s="5">
        <v>18925392.9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262"/>
      <c r="C7" s="261"/>
      <c r="D7" s="263"/>
    </row>
    <row r="8" spans="1:4" s="3" customFormat="1" ht="23.25">
      <c r="A8" s="62"/>
      <c r="B8" s="262"/>
      <c r="C8" s="261"/>
      <c r="D8" s="20"/>
    </row>
    <row r="9" spans="1:4" s="3" customFormat="1" ht="23.25">
      <c r="A9" s="62"/>
      <c r="B9" s="262"/>
      <c r="C9" s="261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310" t="s">
        <v>62</v>
      </c>
      <c r="B13" s="311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96" t="s">
        <v>170</v>
      </c>
      <c r="B20" s="297"/>
      <c r="C20" s="298"/>
      <c r="D20" s="20">
        <v>1071195.15</v>
      </c>
    </row>
    <row r="21" spans="1:4" s="3" customFormat="1" ht="23.25">
      <c r="A21" s="11"/>
      <c r="B21" s="12"/>
      <c r="C21" s="18"/>
      <c r="D21" s="20" t="s">
        <v>131</v>
      </c>
    </row>
    <row r="22" spans="1:4" s="3" customFormat="1" ht="23.25">
      <c r="A22" s="310" t="s">
        <v>60</v>
      </c>
      <c r="B22" s="311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279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319"/>
      <c r="B27" s="320"/>
      <c r="C27" s="321"/>
      <c r="D27" s="26" t="s">
        <v>131</v>
      </c>
    </row>
    <row r="28" spans="1:4" s="3" customFormat="1" ht="23.25">
      <c r="A28" s="312" t="s">
        <v>299</v>
      </c>
      <c r="B28" s="313"/>
      <c r="C28" s="314"/>
      <c r="D28" s="21">
        <v>17854197.75</v>
      </c>
    </row>
    <row r="29" spans="1:4" s="3" customFormat="1" ht="23.25">
      <c r="A29" s="14" t="s">
        <v>63</v>
      </c>
      <c r="B29" s="15"/>
      <c r="C29" s="14" t="s">
        <v>64</v>
      </c>
      <c r="D29" s="17"/>
    </row>
    <row r="30" spans="1:4" s="3" customFormat="1" ht="23.25">
      <c r="A30" s="10"/>
      <c r="B30" s="16"/>
      <c r="C30" s="10"/>
      <c r="D30" s="18"/>
    </row>
    <row r="31" spans="1:4" s="3" customFormat="1" ht="23.25">
      <c r="A31" s="10" t="s">
        <v>67</v>
      </c>
      <c r="B31" s="16"/>
      <c r="C31" s="10" t="s">
        <v>66</v>
      </c>
      <c r="D31" s="16"/>
    </row>
    <row r="32" spans="1:4" s="3" customFormat="1" ht="23.25">
      <c r="A32" s="315" t="s">
        <v>65</v>
      </c>
      <c r="B32" s="316"/>
      <c r="C32" s="315" t="s">
        <v>65</v>
      </c>
      <c r="D32" s="316"/>
    </row>
    <row r="33" spans="1:4" s="3" customFormat="1" ht="23.25">
      <c r="A33" s="315" t="s">
        <v>248</v>
      </c>
      <c r="B33" s="316"/>
      <c r="C33" s="315" t="s">
        <v>248</v>
      </c>
      <c r="D33" s="316"/>
    </row>
    <row r="34" spans="1:4" s="3" customFormat="1" ht="23.25">
      <c r="A34" s="317" t="s">
        <v>301</v>
      </c>
      <c r="B34" s="318"/>
      <c r="C34" s="317" t="s">
        <v>300</v>
      </c>
      <c r="D34" s="318"/>
    </row>
    <row r="35" s="2" customFormat="1" ht="24"/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  <row r="791" s="2" customFormat="1" ht="24"/>
    <row r="792" s="2" customFormat="1" ht="24"/>
    <row r="793" s="2" customFormat="1" ht="24"/>
    <row r="794" s="2" customFormat="1" ht="24"/>
    <row r="795" s="2" customFormat="1" ht="24"/>
    <row r="796" s="2" customFormat="1" ht="24"/>
    <row r="797" s="2" customFormat="1" ht="24"/>
    <row r="798" s="2" customFormat="1" ht="24"/>
    <row r="799" s="2" customFormat="1" ht="24"/>
    <row r="800" s="2" customFormat="1" ht="24"/>
    <row r="801" s="2" customFormat="1" ht="24"/>
    <row r="802" s="2" customFormat="1" ht="24"/>
    <row r="803" s="2" customFormat="1" ht="24"/>
    <row r="804" s="2" customFormat="1" ht="24"/>
    <row r="805" s="2" customFormat="1" ht="24"/>
    <row r="806" s="2" customFormat="1" ht="24"/>
    <row r="807" s="2" customFormat="1" ht="24"/>
    <row r="808" s="2" customFormat="1" ht="24"/>
    <row r="809" s="2" customFormat="1" ht="24"/>
    <row r="810" s="2" customFormat="1" ht="24"/>
    <row r="811" s="2" customFormat="1" ht="24"/>
    <row r="812" s="2" customFormat="1" ht="24"/>
    <row r="813" s="2" customFormat="1" ht="24"/>
    <row r="814" s="2" customFormat="1" ht="24"/>
    <row r="815" s="2" customFormat="1" ht="24"/>
    <row r="816" s="2" customFormat="1" ht="24"/>
    <row r="817" s="2" customFormat="1" ht="24"/>
    <row r="818" s="2" customFormat="1" ht="24"/>
    <row r="819" s="2" customFormat="1" ht="24"/>
    <row r="820" s="2" customFormat="1" ht="24"/>
    <row r="821" s="2" customFormat="1" ht="24"/>
    <row r="822" s="2" customFormat="1" ht="24"/>
    <row r="823" s="2" customFormat="1" ht="24"/>
    <row r="824" s="2" customFormat="1" ht="24"/>
    <row r="825" s="2" customFormat="1" ht="24"/>
    <row r="826" s="2" customFormat="1" ht="24"/>
    <row r="827" s="2" customFormat="1" ht="24"/>
    <row r="828" s="2" customFormat="1" ht="24"/>
    <row r="829" s="2" customFormat="1" ht="24"/>
    <row r="830" s="2" customFormat="1" ht="24"/>
    <row r="831" s="2" customFormat="1" ht="24"/>
    <row r="832" s="2" customFormat="1" ht="24"/>
    <row r="833" s="2" customFormat="1" ht="24"/>
    <row r="834" s="2" customFormat="1" ht="24"/>
    <row r="835" s="2" customFormat="1" ht="24"/>
    <row r="836" s="2" customFormat="1" ht="24"/>
    <row r="837" s="2" customFormat="1" ht="24"/>
    <row r="838" s="2" customFormat="1" ht="24"/>
    <row r="839" s="2" customFormat="1" ht="24"/>
    <row r="840" s="2" customFormat="1" ht="24"/>
    <row r="841" s="2" customFormat="1" ht="24"/>
    <row r="842" s="2" customFormat="1" ht="24"/>
    <row r="843" s="2" customFormat="1" ht="24"/>
    <row r="844" s="2" customFormat="1" ht="24"/>
    <row r="845" s="2" customFormat="1" ht="24"/>
    <row r="846" s="2" customFormat="1" ht="24"/>
    <row r="847" s="2" customFormat="1" ht="24"/>
    <row r="848" s="2" customFormat="1" ht="24"/>
    <row r="849" s="2" customFormat="1" ht="24"/>
    <row r="850" s="2" customFormat="1" ht="24"/>
    <row r="851" s="2" customFormat="1" ht="24"/>
    <row r="852" s="2" customFormat="1" ht="24"/>
    <row r="853" s="2" customFormat="1" ht="24"/>
    <row r="854" s="2" customFormat="1" ht="24"/>
    <row r="855" s="2" customFormat="1" ht="24"/>
    <row r="856" s="2" customFormat="1" ht="24"/>
    <row r="857" s="2" customFormat="1" ht="24"/>
    <row r="858" s="2" customFormat="1" ht="24"/>
    <row r="859" s="2" customFormat="1" ht="24"/>
    <row r="860" s="2" customFormat="1" ht="24"/>
    <row r="861" s="2" customFormat="1" ht="24"/>
    <row r="862" s="2" customFormat="1" ht="24"/>
    <row r="863" s="2" customFormat="1" ht="24"/>
    <row r="864" s="2" customFormat="1" ht="24"/>
    <row r="865" s="2" customFormat="1" ht="24"/>
    <row r="866" s="2" customFormat="1" ht="24"/>
    <row r="867" s="2" customFormat="1" ht="24"/>
    <row r="868" s="2" customFormat="1" ht="24"/>
    <row r="869" s="2" customFormat="1" ht="24"/>
    <row r="870" s="2" customFormat="1" ht="24"/>
    <row r="871" s="2" customFormat="1" ht="24"/>
    <row r="872" s="2" customFormat="1" ht="24"/>
    <row r="873" s="2" customFormat="1" ht="24"/>
    <row r="874" s="2" customFormat="1" ht="24"/>
    <row r="875" s="2" customFormat="1" ht="24"/>
    <row r="876" s="2" customFormat="1" ht="24"/>
    <row r="877" s="2" customFormat="1" ht="24"/>
    <row r="878" s="2" customFormat="1" ht="24"/>
    <row r="879" s="2" customFormat="1" ht="24"/>
    <row r="880" s="2" customFormat="1" ht="24"/>
    <row r="881" s="2" customFormat="1" ht="24"/>
    <row r="882" s="2" customFormat="1" ht="24"/>
    <row r="883" s="2" customFormat="1" ht="24"/>
    <row r="884" s="2" customFormat="1" ht="24"/>
    <row r="885" s="2" customFormat="1" ht="24"/>
    <row r="886" s="2" customFormat="1" ht="24"/>
    <row r="887" s="2" customFormat="1" ht="24"/>
    <row r="888" s="2" customFormat="1" ht="24"/>
    <row r="889" s="2" customFormat="1" ht="24"/>
    <row r="890" s="2" customFormat="1" ht="24"/>
    <row r="891" s="2" customFormat="1" ht="24"/>
    <row r="892" s="2" customFormat="1" ht="24"/>
    <row r="893" s="2" customFormat="1" ht="24"/>
    <row r="894" s="2" customFormat="1" ht="24"/>
    <row r="895" s="2" customFormat="1" ht="24"/>
    <row r="896" s="2" customFormat="1" ht="24"/>
    <row r="897" s="2" customFormat="1" ht="24"/>
    <row r="898" s="2" customFormat="1" ht="24"/>
    <row r="899" s="2" customFormat="1" ht="24"/>
    <row r="900" s="2" customFormat="1" ht="24"/>
    <row r="901" s="2" customFormat="1" ht="24"/>
    <row r="902" s="2" customFormat="1" ht="24"/>
    <row r="903" s="2" customFormat="1" ht="24"/>
    <row r="904" s="2" customFormat="1" ht="24"/>
    <row r="905" s="2" customFormat="1" ht="24"/>
    <row r="906" s="2" customFormat="1" ht="24"/>
    <row r="907" s="2" customFormat="1" ht="24"/>
    <row r="908" s="2" customFormat="1" ht="24"/>
    <row r="909" s="2" customFormat="1" ht="24"/>
    <row r="910" s="2" customFormat="1" ht="24"/>
    <row r="911" s="2" customFormat="1" ht="24"/>
    <row r="912" s="2" customFormat="1" ht="24"/>
    <row r="913" s="2" customFormat="1" ht="24"/>
    <row r="914" s="2" customFormat="1" ht="24"/>
    <row r="915" s="2" customFormat="1" ht="24"/>
    <row r="916" s="2" customFormat="1" ht="24"/>
    <row r="917" s="2" customFormat="1" ht="24"/>
    <row r="918" s="2" customFormat="1" ht="24"/>
    <row r="919" s="2" customFormat="1" ht="24"/>
    <row r="920" s="2" customFormat="1" ht="24"/>
    <row r="921" s="2" customFormat="1" ht="24"/>
    <row r="922" s="2" customFormat="1" ht="24"/>
    <row r="923" s="2" customFormat="1" ht="24"/>
    <row r="924" s="2" customFormat="1" ht="24"/>
    <row r="925" s="2" customFormat="1" ht="24"/>
    <row r="926" s="2" customFormat="1" ht="24"/>
    <row r="927" s="2" customFormat="1" ht="24"/>
    <row r="928" s="2" customFormat="1" ht="24"/>
    <row r="929" s="2" customFormat="1" ht="24"/>
    <row r="930" s="2" customFormat="1" ht="24"/>
    <row r="931" s="2" customFormat="1" ht="24"/>
    <row r="932" s="2" customFormat="1" ht="24"/>
    <row r="933" s="2" customFormat="1" ht="24"/>
    <row r="934" s="2" customFormat="1" ht="24"/>
    <row r="935" s="2" customFormat="1" ht="24"/>
    <row r="936" s="2" customFormat="1" ht="24"/>
    <row r="937" s="2" customFormat="1" ht="24"/>
    <row r="938" s="2" customFormat="1" ht="24"/>
    <row r="939" s="2" customFormat="1" ht="24"/>
    <row r="940" s="2" customFormat="1" ht="24"/>
    <row r="941" s="2" customFormat="1" ht="24"/>
    <row r="942" s="2" customFormat="1" ht="24"/>
    <row r="943" s="2" customFormat="1" ht="24"/>
    <row r="944" s="2" customFormat="1" ht="24"/>
    <row r="945" s="2" customFormat="1" ht="24"/>
    <row r="946" s="2" customFormat="1" ht="24"/>
    <row r="947" s="2" customFormat="1" ht="24"/>
    <row r="948" s="2" customFormat="1" ht="24"/>
    <row r="949" s="2" customFormat="1" ht="24"/>
    <row r="950" s="2" customFormat="1" ht="24"/>
    <row r="951" s="2" customFormat="1" ht="24"/>
    <row r="952" s="2" customFormat="1" ht="24"/>
    <row r="953" s="2" customFormat="1" ht="24"/>
    <row r="954" s="2" customFormat="1" ht="24"/>
    <row r="955" s="2" customFormat="1" ht="24"/>
    <row r="956" s="2" customFormat="1" ht="24"/>
    <row r="957" s="2" customFormat="1" ht="24"/>
    <row r="958" s="2" customFormat="1" ht="24"/>
    <row r="959" s="2" customFormat="1" ht="24"/>
    <row r="960" s="2" customFormat="1" ht="24"/>
    <row r="961" s="2" customFormat="1" ht="24"/>
    <row r="962" s="2" customFormat="1" ht="24"/>
    <row r="963" s="2" customFormat="1" ht="24"/>
    <row r="964" s="2" customFormat="1" ht="24"/>
    <row r="965" s="2" customFormat="1" ht="24"/>
    <row r="966" s="2" customFormat="1" ht="24"/>
    <row r="967" s="2" customFormat="1" ht="24"/>
    <row r="968" s="2" customFormat="1" ht="24"/>
    <row r="969" s="2" customFormat="1" ht="24"/>
    <row r="970" s="2" customFormat="1" ht="24"/>
    <row r="971" s="2" customFormat="1" ht="24"/>
    <row r="972" s="2" customFormat="1" ht="24"/>
    <row r="973" s="2" customFormat="1" ht="24"/>
    <row r="974" s="2" customFormat="1" ht="24"/>
    <row r="975" s="2" customFormat="1" ht="24"/>
    <row r="976" s="2" customFormat="1" ht="24"/>
    <row r="977" s="2" customFormat="1" ht="24"/>
    <row r="978" s="2" customFormat="1" ht="24"/>
    <row r="979" s="2" customFormat="1" ht="24"/>
    <row r="980" s="2" customFormat="1" ht="24"/>
    <row r="981" s="2" customFormat="1" ht="24"/>
    <row r="982" s="2" customFormat="1" ht="24"/>
    <row r="983" s="2" customFormat="1" ht="24"/>
    <row r="984" s="2" customFormat="1" ht="24"/>
    <row r="985" s="2" customFormat="1" ht="24"/>
    <row r="986" s="2" customFormat="1" ht="24"/>
    <row r="987" s="2" customFormat="1" ht="24"/>
    <row r="988" s="2" customFormat="1" ht="24"/>
    <row r="989" s="2" customFormat="1" ht="24"/>
    <row r="990" s="2" customFormat="1" ht="24"/>
    <row r="991" s="2" customFormat="1" ht="24"/>
    <row r="992" s="2" customFormat="1" ht="24"/>
    <row r="993" s="2" customFormat="1" ht="24"/>
    <row r="994" s="2" customFormat="1" ht="24"/>
    <row r="995" s="2" customFormat="1" ht="24"/>
    <row r="996" s="2" customFormat="1" ht="24"/>
    <row r="997" s="2" customFormat="1" ht="24"/>
    <row r="998" s="2" customFormat="1" ht="24"/>
    <row r="999" s="2" customFormat="1" ht="24"/>
    <row r="1000" s="2" customFormat="1" ht="24"/>
    <row r="1001" s="2" customFormat="1" ht="24"/>
    <row r="1002" s="2" customFormat="1" ht="24"/>
    <row r="1003" s="2" customFormat="1" ht="24"/>
    <row r="1004" s="2" customFormat="1" ht="24"/>
    <row r="1005" s="2" customFormat="1" ht="24"/>
    <row r="1006" s="2" customFormat="1" ht="24"/>
    <row r="1007" s="2" customFormat="1" ht="24"/>
    <row r="1008" s="2" customFormat="1" ht="24"/>
    <row r="1009" s="2" customFormat="1" ht="24"/>
    <row r="1010" s="2" customFormat="1" ht="24"/>
    <row r="1011" s="2" customFormat="1" ht="24"/>
    <row r="1012" s="2" customFormat="1" ht="24"/>
    <row r="1013" s="2" customFormat="1" ht="24"/>
    <row r="1014" s="2" customFormat="1" ht="24"/>
    <row r="1015" s="2" customFormat="1" ht="24"/>
    <row r="1016" s="2" customFormat="1" ht="24"/>
    <row r="1017" s="2" customFormat="1" ht="24"/>
    <row r="1018" s="2" customFormat="1" ht="24"/>
    <row r="1019" s="2" customFormat="1" ht="24"/>
    <row r="1020" s="2" customFormat="1" ht="24"/>
    <row r="1021" s="2" customFormat="1" ht="24"/>
    <row r="1022" s="2" customFormat="1" ht="24"/>
    <row r="1023" s="2" customFormat="1" ht="24"/>
    <row r="1024" s="2" customFormat="1" ht="24"/>
    <row r="1025" s="2" customFormat="1" ht="24"/>
    <row r="1026" s="2" customFormat="1" ht="24"/>
    <row r="1027" s="2" customFormat="1" ht="24"/>
    <row r="1028" s="2" customFormat="1" ht="24"/>
    <row r="1029" s="2" customFormat="1" ht="24"/>
    <row r="1030" s="2" customFormat="1" ht="24"/>
    <row r="1031" s="2" customFormat="1" ht="24"/>
    <row r="1032" s="2" customFormat="1" ht="24"/>
    <row r="1033" s="2" customFormat="1" ht="24"/>
    <row r="1034" s="2" customFormat="1" ht="24"/>
    <row r="1035" s="2" customFormat="1" ht="24"/>
    <row r="1036" s="2" customFormat="1" ht="24"/>
    <row r="1037" s="2" customFormat="1" ht="24"/>
    <row r="1038" s="2" customFormat="1" ht="24"/>
    <row r="1039" s="2" customFormat="1" ht="24"/>
    <row r="1040" s="2" customFormat="1" ht="24"/>
    <row r="1041" s="2" customFormat="1" ht="24"/>
    <row r="1042" s="2" customFormat="1" ht="24"/>
    <row r="1043" s="2" customFormat="1" ht="24"/>
    <row r="1044" s="2" customFormat="1" ht="24"/>
    <row r="1045" s="2" customFormat="1" ht="24"/>
    <row r="1046" s="2" customFormat="1" ht="24"/>
    <row r="1047" s="2" customFormat="1" ht="24"/>
    <row r="1048" s="2" customFormat="1" ht="24"/>
    <row r="1049" s="2" customFormat="1" ht="24"/>
    <row r="1050" s="2" customFormat="1" ht="24"/>
  </sheetData>
  <sheetProtection/>
  <mergeCells count="18">
    <mergeCell ref="A22:B22"/>
    <mergeCell ref="A28:C28"/>
    <mergeCell ref="A32:B32"/>
    <mergeCell ref="C32:D32"/>
    <mergeCell ref="A34:B34"/>
    <mergeCell ref="A27:C27"/>
    <mergeCell ref="C34:D34"/>
    <mergeCell ref="C33:D33"/>
    <mergeCell ref="A33:B33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6"/>
  <sheetViews>
    <sheetView zoomScale="166" zoomScaleNormal="166" zoomScalePageLayoutView="0" workbookViewId="0" topLeftCell="A1">
      <selection activeCell="A63" sqref="A63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72" t="s">
        <v>75</v>
      </c>
      <c r="B1" s="272"/>
      <c r="C1" s="272"/>
      <c r="D1" s="272"/>
      <c r="E1" s="272"/>
    </row>
    <row r="2" spans="1:5" ht="21.75">
      <c r="A2" s="293" t="s">
        <v>202</v>
      </c>
      <c r="B2" s="293"/>
      <c r="C2" s="293"/>
      <c r="D2" s="293"/>
      <c r="E2" s="293"/>
    </row>
    <row r="3" spans="1:5" ht="21.75">
      <c r="A3" s="272" t="s">
        <v>22</v>
      </c>
      <c r="B3" s="272"/>
      <c r="C3" s="272"/>
      <c r="D3" s="272"/>
      <c r="E3" s="272"/>
    </row>
    <row r="4" spans="1:5" ht="22.5" thickBot="1">
      <c r="A4" s="294" t="s">
        <v>302</v>
      </c>
      <c r="B4" s="295"/>
      <c r="C4" s="295"/>
      <c r="D4" s="295"/>
      <c r="E4" s="295"/>
    </row>
    <row r="5" spans="1:5" ht="22.5" thickTop="1">
      <c r="A5" s="289" t="s">
        <v>23</v>
      </c>
      <c r="B5" s="290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42374812.76</v>
      </c>
      <c r="C8" s="50" t="s">
        <v>31</v>
      </c>
      <c r="D8" s="119"/>
      <c r="E8" s="118">
        <v>63975633.88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2380000</v>
      </c>
      <c r="B10" s="98">
        <v>3466726.36</v>
      </c>
      <c r="C10" s="1" t="s">
        <v>33</v>
      </c>
      <c r="D10" s="121">
        <v>411000</v>
      </c>
      <c r="E10" s="98">
        <v>91496.65</v>
      </c>
    </row>
    <row r="11" spans="1:5" ht="21.75">
      <c r="A11" s="117">
        <v>625000</v>
      </c>
      <c r="B11" s="98">
        <v>732674.6</v>
      </c>
      <c r="C11" s="1" t="s">
        <v>34</v>
      </c>
      <c r="D11" s="121">
        <v>412000</v>
      </c>
      <c r="E11" s="98">
        <v>95449.4</v>
      </c>
    </row>
    <row r="12" spans="1:5" ht="21.75">
      <c r="A12" s="117">
        <v>350000</v>
      </c>
      <c r="B12" s="98">
        <v>353412.47</v>
      </c>
      <c r="C12" s="1" t="s">
        <v>35</v>
      </c>
      <c r="D12" s="121">
        <v>413000</v>
      </c>
      <c r="E12" s="98">
        <v>22960.05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30000</v>
      </c>
      <c r="B14" s="98">
        <v>63589</v>
      </c>
      <c r="C14" s="1" t="s">
        <v>37</v>
      </c>
      <c r="D14" s="121">
        <v>415000</v>
      </c>
      <c r="E14" s="98">
        <v>4500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32186770</v>
      </c>
      <c r="B16" s="98">
        <v>36700758.39</v>
      </c>
      <c r="C16" s="1" t="s">
        <v>39</v>
      </c>
      <c r="D16" s="121">
        <v>421000</v>
      </c>
      <c r="E16" s="98">
        <v>7041990.87</v>
      </c>
    </row>
    <row r="17" spans="1:5" ht="21.75">
      <c r="A17" s="117">
        <v>9370000</v>
      </c>
      <c r="B17" s="98">
        <v>10874277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44941770</v>
      </c>
      <c r="B18" s="123">
        <f>SUM(B10:B17)</f>
        <v>52191437.82</v>
      </c>
      <c r="C18" s="1"/>
      <c r="D18" s="120"/>
      <c r="E18" s="123">
        <f>SUM(E10:E17)</f>
        <v>7256396.97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966183.72</v>
      </c>
      <c r="C20" s="1" t="s">
        <v>138</v>
      </c>
      <c r="D20" s="121">
        <v>900</v>
      </c>
      <c r="E20" s="117">
        <v>118628.4</v>
      </c>
    </row>
    <row r="21" spans="1:5" ht="21.75">
      <c r="A21" s="22"/>
      <c r="B21" s="117">
        <v>1190780</v>
      </c>
      <c r="C21" s="1" t="s">
        <v>40</v>
      </c>
      <c r="D21" s="121" t="s">
        <v>69</v>
      </c>
      <c r="E21" s="117">
        <v>55200</v>
      </c>
    </row>
    <row r="22" spans="1:5" ht="21.75">
      <c r="A22" s="22"/>
      <c r="B22" s="117">
        <v>4183300</v>
      </c>
      <c r="C22" s="1" t="s">
        <v>136</v>
      </c>
      <c r="D22" s="121"/>
      <c r="E22" s="117">
        <v>0</v>
      </c>
    </row>
    <row r="23" spans="1:5" ht="21.75">
      <c r="A23" s="22"/>
      <c r="B23" s="117">
        <v>8681780</v>
      </c>
      <c r="C23" s="1" t="s">
        <v>137</v>
      </c>
      <c r="D23" s="120"/>
      <c r="E23" s="117">
        <v>196560</v>
      </c>
    </row>
    <row r="24" spans="1:5" ht="21.75">
      <c r="A24" s="22"/>
      <c r="B24" s="117">
        <v>7814.2</v>
      </c>
      <c r="C24" s="1" t="s">
        <v>143</v>
      </c>
      <c r="D24" s="121"/>
      <c r="E24" s="98">
        <v>608.76</v>
      </c>
    </row>
    <row r="25" spans="1:5" ht="21.75">
      <c r="A25" s="22"/>
      <c r="B25" s="117"/>
      <c r="C25" s="1"/>
      <c r="D25" s="121"/>
      <c r="E25" s="98"/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15029857.919999998</v>
      </c>
      <c r="C32" s="126"/>
      <c r="D32" s="127"/>
      <c r="E32" s="125">
        <f>SUM(E20:E31)</f>
        <v>370997.16000000003</v>
      </c>
    </row>
    <row r="33" spans="1:5" ht="22.5" thickBot="1">
      <c r="A33" s="22"/>
      <c r="B33" s="122">
        <f>B18+B32</f>
        <v>67221295.74</v>
      </c>
      <c r="C33" s="52"/>
      <c r="D33" s="128"/>
      <c r="E33" s="129">
        <f>E18+E32</f>
        <v>7627394.13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325"/>
      <c r="B36" s="325"/>
      <c r="C36" s="325"/>
      <c r="D36" s="325"/>
      <c r="E36" s="325"/>
    </row>
    <row r="37" spans="1:5" ht="21.75">
      <c r="A37" s="324"/>
      <c r="B37" s="324"/>
      <c r="C37" s="324"/>
      <c r="D37" s="324"/>
      <c r="E37" s="324"/>
    </row>
    <row r="38" spans="1:5" ht="21.75">
      <c r="A38" s="322" t="s">
        <v>131</v>
      </c>
      <c r="B38" s="322"/>
      <c r="C38" s="322"/>
      <c r="D38" s="322"/>
      <c r="E38" s="322"/>
    </row>
    <row r="39" spans="1:5" ht="21.75">
      <c r="A39" s="110"/>
      <c r="B39" s="110"/>
      <c r="C39" s="110"/>
      <c r="D39" s="110"/>
      <c r="E39" s="110"/>
    </row>
    <row r="40" spans="1:5" ht="21.75">
      <c r="A40" s="110"/>
      <c r="B40" s="110"/>
      <c r="C40" s="110"/>
      <c r="D40" s="110"/>
      <c r="E40" s="110"/>
    </row>
    <row r="41" spans="1:5" ht="21.75">
      <c r="A41" s="291" t="s">
        <v>23</v>
      </c>
      <c r="B41" s="292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1825318</v>
      </c>
      <c r="B44" s="117">
        <v>892882</v>
      </c>
      <c r="C44" s="1" t="s">
        <v>42</v>
      </c>
      <c r="D44" s="121">
        <v>510000</v>
      </c>
      <c r="E44" s="117">
        <v>32806</v>
      </c>
    </row>
    <row r="45" spans="1:5" ht="21.75">
      <c r="A45" s="97">
        <v>9867090</v>
      </c>
      <c r="B45" s="270">
        <v>6658948</v>
      </c>
      <c r="C45" s="1" t="s">
        <v>145</v>
      </c>
      <c r="D45" s="121"/>
      <c r="E45" s="117">
        <v>808025</v>
      </c>
    </row>
    <row r="46" spans="1:5" ht="21.75">
      <c r="A46" s="97">
        <v>4225424</v>
      </c>
      <c r="B46" s="270">
        <v>2591979</v>
      </c>
      <c r="C46" s="1" t="s">
        <v>144</v>
      </c>
      <c r="D46" s="121"/>
      <c r="E46" s="98">
        <v>322267</v>
      </c>
    </row>
    <row r="47" spans="1:5" ht="21.75">
      <c r="A47" s="98">
        <v>3462715</v>
      </c>
      <c r="B47" s="98">
        <v>921558.93</v>
      </c>
      <c r="C47" s="1" t="s">
        <v>7</v>
      </c>
      <c r="D47" s="121">
        <v>531000</v>
      </c>
      <c r="E47" s="98">
        <v>109000</v>
      </c>
    </row>
    <row r="48" spans="1:5" ht="21.75">
      <c r="A48" s="98">
        <v>5835923</v>
      </c>
      <c r="B48" s="98">
        <v>3098267.03</v>
      </c>
      <c r="C48" s="1" t="s">
        <v>8</v>
      </c>
      <c r="D48" s="121">
        <v>532000</v>
      </c>
      <c r="E48" s="98">
        <v>253352.45</v>
      </c>
    </row>
    <row r="49" spans="1:5" ht="21.75">
      <c r="A49" s="98">
        <v>4256400</v>
      </c>
      <c r="B49" s="98">
        <v>2124454.23</v>
      </c>
      <c r="C49" s="1" t="s">
        <v>9</v>
      </c>
      <c r="D49" s="121">
        <v>533000</v>
      </c>
      <c r="E49" s="98">
        <v>171209.05</v>
      </c>
    </row>
    <row r="50" spans="1:5" ht="21.75">
      <c r="A50" s="98">
        <v>405500</v>
      </c>
      <c r="B50" s="98">
        <v>252496.85</v>
      </c>
      <c r="C50" s="1" t="s">
        <v>10</v>
      </c>
      <c r="D50" s="121">
        <v>534000</v>
      </c>
      <c r="E50" s="98">
        <v>35016.35</v>
      </c>
    </row>
    <row r="51" spans="1:5" ht="21.75">
      <c r="A51" s="98">
        <v>1946200</v>
      </c>
      <c r="B51" s="98">
        <v>452511.96</v>
      </c>
      <c r="C51" s="1" t="s">
        <v>12</v>
      </c>
      <c r="D51" s="121">
        <v>541000</v>
      </c>
      <c r="E51" s="98">
        <v>102155</v>
      </c>
    </row>
    <row r="52" spans="1:5" ht="21.75">
      <c r="A52" s="98">
        <v>7740000</v>
      </c>
      <c r="B52" s="98">
        <v>6340100</v>
      </c>
      <c r="C52" s="1" t="s">
        <v>13</v>
      </c>
      <c r="D52" s="121">
        <v>542000</v>
      </c>
      <c r="E52" s="98">
        <v>595600</v>
      </c>
    </row>
    <row r="53" spans="1:5" ht="21.75">
      <c r="A53" s="134">
        <v>5377200</v>
      </c>
      <c r="B53" s="134">
        <v>2631545</v>
      </c>
      <c r="C53" s="1" t="s">
        <v>11</v>
      </c>
      <c r="D53" s="121">
        <v>560000</v>
      </c>
      <c r="E53" s="134">
        <v>1234045</v>
      </c>
    </row>
    <row r="54" spans="1:5" ht="22.5" thickBot="1">
      <c r="A54" s="123">
        <f>SUM(A44:A53)</f>
        <v>44941770</v>
      </c>
      <c r="B54" s="123">
        <f>SUM(B44:B53)</f>
        <v>25964743</v>
      </c>
      <c r="C54" s="1"/>
      <c r="D54" s="120"/>
      <c r="E54" s="123">
        <f>SUM(E44:E53)</f>
        <v>3663475.85</v>
      </c>
    </row>
    <row r="55" spans="1:5" ht="22.5" thickTop="1">
      <c r="A55" s="260" t="s">
        <v>292</v>
      </c>
      <c r="B55" s="135">
        <v>563411.25</v>
      </c>
      <c r="C55" s="1" t="s">
        <v>14</v>
      </c>
      <c r="D55" s="121">
        <v>700</v>
      </c>
      <c r="E55" s="98">
        <v>0</v>
      </c>
    </row>
    <row r="56" spans="1:5" ht="21.75">
      <c r="A56" s="136"/>
      <c r="B56" s="98">
        <v>1652425.78</v>
      </c>
      <c r="C56" s="1" t="s">
        <v>138</v>
      </c>
      <c r="D56" s="121">
        <v>900</v>
      </c>
      <c r="E56" s="98">
        <v>719712.9</v>
      </c>
    </row>
    <row r="57" spans="1:5" ht="21.75">
      <c r="A57" s="137"/>
      <c r="B57" s="134">
        <v>1284108</v>
      </c>
      <c r="C57" s="1" t="s">
        <v>40</v>
      </c>
      <c r="D57" s="121" t="s">
        <v>69</v>
      </c>
      <c r="E57" s="134">
        <v>9500</v>
      </c>
    </row>
    <row r="58" spans="1:5" ht="21.75">
      <c r="A58" s="22"/>
      <c r="B58" s="98">
        <v>1967676</v>
      </c>
      <c r="C58" s="1" t="s">
        <v>139</v>
      </c>
      <c r="D58" s="121"/>
      <c r="E58" s="98">
        <v>0</v>
      </c>
    </row>
    <row r="59" spans="1:5" ht="21.75">
      <c r="A59" s="22"/>
      <c r="B59" s="98">
        <v>806665.21</v>
      </c>
      <c r="C59" s="1" t="s">
        <v>127</v>
      </c>
      <c r="D59" s="121">
        <v>600</v>
      </c>
      <c r="E59" s="98">
        <v>0</v>
      </c>
    </row>
    <row r="60" spans="1:5" ht="21.75">
      <c r="A60" s="22"/>
      <c r="B60" s="98">
        <v>6472620</v>
      </c>
      <c r="C60" s="1" t="s">
        <v>129</v>
      </c>
      <c r="D60" s="121"/>
      <c r="E60" s="98">
        <v>655700</v>
      </c>
    </row>
    <row r="61" spans="1:5" ht="21.75">
      <c r="A61" s="22"/>
      <c r="B61" s="98">
        <v>4395340</v>
      </c>
      <c r="C61" s="1" t="s">
        <v>140</v>
      </c>
      <c r="D61" s="121">
        <v>704</v>
      </c>
      <c r="E61" s="134">
        <v>65520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17142246.240000002</v>
      </c>
      <c r="C66" s="1"/>
      <c r="D66" s="120"/>
      <c r="E66" s="125">
        <f>SUM(E55:E65)</f>
        <v>1450432.9</v>
      </c>
    </row>
    <row r="67" spans="1:5" ht="21.75">
      <c r="A67" s="22"/>
      <c r="B67" s="125">
        <f>B54+B66</f>
        <v>43106989.24</v>
      </c>
      <c r="C67" s="50" t="s">
        <v>43</v>
      </c>
      <c r="D67" s="120"/>
      <c r="E67" s="125">
        <f>E54+E66</f>
        <v>5113908.75</v>
      </c>
    </row>
    <row r="68" spans="1:5" ht="21.75">
      <c r="A68" s="22"/>
      <c r="B68" s="118">
        <v>24114306.5</v>
      </c>
      <c r="C68" s="50" t="s">
        <v>44</v>
      </c>
      <c r="D68" s="127"/>
      <c r="E68" s="118">
        <v>2513485.38</v>
      </c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8"/>
      <c r="C70" s="50" t="s">
        <v>163</v>
      </c>
      <c r="D70" s="127"/>
      <c r="E70" s="139">
        <v>0</v>
      </c>
    </row>
    <row r="71" spans="1:5" ht="22.5" thickBot="1">
      <c r="A71" s="22"/>
      <c r="B71" s="122">
        <f>B8+B68-B70</f>
        <v>66489119.26</v>
      </c>
      <c r="C71" s="50" t="s">
        <v>46</v>
      </c>
      <c r="D71" s="128"/>
      <c r="E71" s="129">
        <f>E8+E68-E70</f>
        <v>66489119.260000005</v>
      </c>
    </row>
    <row r="72" spans="1:5" ht="22.5" thickTop="1">
      <c r="A72" s="22"/>
      <c r="B72" s="140"/>
      <c r="C72" s="50"/>
      <c r="D72" s="60"/>
      <c r="E72" s="59"/>
    </row>
    <row r="73" spans="1:5" ht="21.75">
      <c r="A73" s="22"/>
      <c r="B73" s="140"/>
      <c r="C73" s="50"/>
      <c r="D73" s="60"/>
      <c r="E73" s="59"/>
    </row>
    <row r="74" spans="1:5" ht="21.75">
      <c r="A74" s="274"/>
      <c r="B74" s="274"/>
      <c r="C74" s="274"/>
      <c r="D74" s="274"/>
      <c r="E74" s="274"/>
    </row>
    <row r="75" spans="1:5" ht="21.75">
      <c r="A75" s="274"/>
      <c r="B75" s="274"/>
      <c r="C75" s="274"/>
      <c r="D75" s="274"/>
      <c r="E75" s="274"/>
    </row>
    <row r="76" spans="1:5" ht="21.75">
      <c r="A76" s="323"/>
      <c r="B76" s="323"/>
      <c r="C76" s="323"/>
      <c r="D76" s="323"/>
      <c r="E76" s="323"/>
    </row>
    <row r="77" spans="1:5" ht="21.75">
      <c r="A77" s="274"/>
      <c r="B77" s="274"/>
      <c r="C77" s="274"/>
      <c r="D77" s="274"/>
      <c r="E77" s="274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  <row r="105" spans="1:5" ht="21.75">
      <c r="A105" s="1"/>
      <c r="B105" s="1"/>
      <c r="C105" s="1"/>
      <c r="D105" s="1"/>
      <c r="E105" s="1"/>
    </row>
    <row r="106" spans="1:5" ht="21.75">
      <c r="A106" s="1"/>
      <c r="B106" s="1"/>
      <c r="C106" s="1"/>
      <c r="D106" s="1"/>
      <c r="E106" s="1"/>
    </row>
  </sheetData>
  <sheetProtection/>
  <mergeCells count="13">
    <mergeCell ref="A1:E1"/>
    <mergeCell ref="A2:E2"/>
    <mergeCell ref="A3:E3"/>
    <mergeCell ref="A4:E4"/>
    <mergeCell ref="A5:B5"/>
    <mergeCell ref="A37:E37"/>
    <mergeCell ref="A36:E36"/>
    <mergeCell ref="A75:E75"/>
    <mergeCell ref="A38:E38"/>
    <mergeCell ref="A74:E74"/>
    <mergeCell ref="A41:B41"/>
    <mergeCell ref="A77:E77"/>
    <mergeCell ref="A76:E76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A9" sqref="A9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5" t="s">
        <v>71</v>
      </c>
      <c r="B1" s="275"/>
      <c r="C1" s="275"/>
      <c r="D1" s="275"/>
    </row>
    <row r="2" spans="1:4" ht="21.75">
      <c r="A2" s="275" t="s">
        <v>79</v>
      </c>
      <c r="B2" s="275"/>
      <c r="C2" s="275"/>
      <c r="D2" s="275"/>
    </row>
    <row r="3" spans="1:4" ht="21.75">
      <c r="A3" s="275" t="s">
        <v>296</v>
      </c>
      <c r="B3" s="275"/>
      <c r="C3" s="275"/>
      <c r="D3" s="275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65</v>
      </c>
      <c r="D5" s="31"/>
    </row>
    <row r="6" spans="1:4" ht="21.75">
      <c r="A6" s="32" t="s">
        <v>77</v>
      </c>
      <c r="B6" s="33" t="s">
        <v>78</v>
      </c>
      <c r="C6" s="34">
        <v>8255575.57</v>
      </c>
      <c r="D6" s="34"/>
    </row>
    <row r="7" spans="1:4" ht="21.75">
      <c r="A7" s="32" t="s">
        <v>74</v>
      </c>
      <c r="B7" s="33" t="s">
        <v>20</v>
      </c>
      <c r="C7" s="34">
        <v>3147153.34</v>
      </c>
      <c r="D7" s="34"/>
    </row>
    <row r="8" spans="1:4" ht="21.75">
      <c r="A8" s="32" t="s">
        <v>118</v>
      </c>
      <c r="B8" s="33" t="s">
        <v>21</v>
      </c>
      <c r="C8" s="34">
        <v>16808792.44</v>
      </c>
      <c r="D8" s="34"/>
    </row>
    <row r="9" spans="1:4" ht="21.75">
      <c r="A9" s="32" t="s">
        <v>72</v>
      </c>
      <c r="B9" s="33" t="s">
        <v>20</v>
      </c>
      <c r="C9" s="34">
        <v>17854197.75</v>
      </c>
      <c r="D9" s="34"/>
    </row>
    <row r="10" spans="1:4" ht="21.75">
      <c r="A10" s="32" t="s">
        <v>73</v>
      </c>
      <c r="B10" s="33" t="s">
        <v>20</v>
      </c>
      <c r="C10" s="34">
        <v>423335.16</v>
      </c>
      <c r="D10" s="34"/>
    </row>
    <row r="11" spans="1:4" ht="21.75">
      <c r="A11" s="32" t="s">
        <v>297</v>
      </c>
      <c r="B11" s="33" t="s">
        <v>21</v>
      </c>
      <c r="C11" s="34">
        <v>20000000</v>
      </c>
      <c r="D11" s="34"/>
    </row>
    <row r="12" spans="1:4" ht="21.75">
      <c r="A12" s="32" t="s">
        <v>142</v>
      </c>
      <c r="B12" s="33" t="s">
        <v>197</v>
      </c>
      <c r="C12" s="34">
        <v>60000</v>
      </c>
      <c r="D12" s="34"/>
    </row>
    <row r="13" spans="1:4" ht="21.75">
      <c r="A13" s="32" t="s">
        <v>143</v>
      </c>
      <c r="B13" s="33" t="s">
        <v>198</v>
      </c>
      <c r="C13" s="34">
        <v>41453.53</v>
      </c>
      <c r="D13" s="34"/>
    </row>
    <row r="14" spans="1:4" ht="21.75">
      <c r="A14" s="32" t="s">
        <v>5</v>
      </c>
      <c r="B14" s="33" t="s">
        <v>69</v>
      </c>
      <c r="C14" s="35">
        <v>93328</v>
      </c>
      <c r="D14" s="34"/>
    </row>
    <row r="15" spans="1:4" ht="21.75">
      <c r="A15" s="32" t="s">
        <v>135</v>
      </c>
      <c r="B15" s="33">
        <v>704</v>
      </c>
      <c r="C15" s="35">
        <v>212040</v>
      </c>
      <c r="D15" s="34"/>
    </row>
    <row r="16" spans="1:4" ht="21.75">
      <c r="A16" s="32" t="s">
        <v>6</v>
      </c>
      <c r="B16" s="33">
        <v>510000</v>
      </c>
      <c r="C16" s="35">
        <v>892882</v>
      </c>
      <c r="D16" s="34"/>
    </row>
    <row r="17" spans="1:4" ht="21.75">
      <c r="A17" s="32" t="s">
        <v>145</v>
      </c>
      <c r="B17" s="33"/>
      <c r="C17" s="35">
        <v>6658948</v>
      </c>
      <c r="D17" s="34"/>
    </row>
    <row r="18" spans="1:4" ht="21.75">
      <c r="A18" s="32" t="s">
        <v>144</v>
      </c>
      <c r="B18" s="33"/>
      <c r="C18" s="117">
        <v>2591979</v>
      </c>
      <c r="D18" s="34"/>
    </row>
    <row r="19" spans="1:4" ht="21.75">
      <c r="A19" s="32" t="s">
        <v>7</v>
      </c>
      <c r="B19" s="33">
        <v>531000</v>
      </c>
      <c r="C19" s="34">
        <v>921558.93</v>
      </c>
      <c r="D19" s="34"/>
    </row>
    <row r="20" spans="1:4" ht="21.75">
      <c r="A20" s="32" t="s">
        <v>8</v>
      </c>
      <c r="B20" s="33">
        <v>532000</v>
      </c>
      <c r="C20" s="34">
        <v>3098267.03</v>
      </c>
      <c r="D20" s="34"/>
    </row>
    <row r="21" spans="1:4" ht="21.75">
      <c r="A21" s="32" t="s">
        <v>9</v>
      </c>
      <c r="B21" s="33">
        <v>533000</v>
      </c>
      <c r="C21" s="34">
        <v>2124454.23</v>
      </c>
      <c r="D21" s="34"/>
    </row>
    <row r="22" spans="1:4" ht="21.75">
      <c r="A22" s="32" t="s">
        <v>10</v>
      </c>
      <c r="B22" s="33">
        <v>534000</v>
      </c>
      <c r="C22" s="34">
        <v>252496.85</v>
      </c>
      <c r="D22" s="34"/>
    </row>
    <row r="23" spans="1:4" ht="21.75">
      <c r="A23" s="32" t="s">
        <v>12</v>
      </c>
      <c r="B23" s="33">
        <v>541000</v>
      </c>
      <c r="C23" s="34">
        <v>452511.96</v>
      </c>
      <c r="D23" s="34"/>
    </row>
    <row r="24" spans="1:4" ht="21.75">
      <c r="A24" s="32" t="s">
        <v>13</v>
      </c>
      <c r="B24" s="33">
        <v>542000</v>
      </c>
      <c r="C24" s="34">
        <v>6340100</v>
      </c>
      <c r="D24" s="34"/>
    </row>
    <row r="25" spans="1:4" ht="21.75">
      <c r="A25" s="32" t="s">
        <v>11</v>
      </c>
      <c r="B25" s="33">
        <v>560000</v>
      </c>
      <c r="C25" s="34">
        <v>2631545</v>
      </c>
      <c r="D25" s="34"/>
    </row>
    <row r="26" spans="1:4" ht="21.75">
      <c r="A26" s="32" t="s">
        <v>121</v>
      </c>
      <c r="B26" s="33">
        <v>821</v>
      </c>
      <c r="C26" s="34"/>
      <c r="D26" s="34">
        <v>52191437.82</v>
      </c>
    </row>
    <row r="27" spans="1:4" ht="21.75">
      <c r="A27" s="32" t="s">
        <v>14</v>
      </c>
      <c r="B27" s="33">
        <v>700</v>
      </c>
      <c r="C27" s="34"/>
      <c r="D27" s="34">
        <v>18341310.11</v>
      </c>
    </row>
    <row r="28" spans="1:4" ht="21.75">
      <c r="A28" s="32" t="s">
        <v>70</v>
      </c>
      <c r="B28" s="33"/>
      <c r="C28" s="34"/>
      <c r="D28" s="34">
        <v>18202881.81</v>
      </c>
    </row>
    <row r="29" spans="1:4" ht="21.75">
      <c r="A29" s="32" t="s">
        <v>122</v>
      </c>
      <c r="B29" s="33">
        <v>900</v>
      </c>
      <c r="C29" s="34"/>
      <c r="D29" s="34">
        <v>1364077.05</v>
      </c>
    </row>
    <row r="30" spans="1:4" ht="21.75">
      <c r="A30" s="32" t="s">
        <v>123</v>
      </c>
      <c r="B30" s="33"/>
      <c r="C30" s="34"/>
      <c r="D30" s="34">
        <v>448892</v>
      </c>
    </row>
    <row r="31" spans="1:4" ht="21.75">
      <c r="A31" s="32" t="s">
        <v>124</v>
      </c>
      <c r="B31" s="33">
        <v>600</v>
      </c>
      <c r="C31" s="34"/>
      <c r="D31" s="34">
        <v>102925</v>
      </c>
    </row>
    <row r="32" spans="1:4" ht="21.75">
      <c r="A32" s="32" t="s">
        <v>128</v>
      </c>
      <c r="B32" s="33"/>
      <c r="C32" s="34"/>
      <c r="D32" s="34">
        <v>2209160</v>
      </c>
    </row>
    <row r="33" spans="1:4" ht="21.75">
      <c r="A33" s="109"/>
      <c r="B33" s="108"/>
      <c r="C33" s="34"/>
      <c r="D33" s="34"/>
    </row>
    <row r="34" spans="1:4" ht="22.5" thickBot="1">
      <c r="A34" s="36" t="s">
        <v>18</v>
      </c>
      <c r="B34" s="37"/>
      <c r="C34" s="38">
        <f>SUM(C5:C32)</f>
        <v>92860683.78999999</v>
      </c>
      <c r="D34" s="38">
        <f>SUM(D5:D33)</f>
        <v>92860683.79</v>
      </c>
    </row>
    <row r="35" spans="1:4" ht="22.5" thickTop="1">
      <c r="A35" s="39"/>
      <c r="B35" s="39"/>
      <c r="C35" s="40"/>
      <c r="D35" s="40"/>
    </row>
    <row r="36" spans="1:4" ht="21.75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73"/>
      <c r="B39" s="273"/>
      <c r="C39" s="273"/>
      <c r="D39" s="273"/>
    </row>
    <row r="40" spans="1:4" ht="21.75">
      <c r="A40" s="273"/>
      <c r="B40" s="273"/>
      <c r="C40" s="273"/>
      <c r="D40" s="273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C10" sqref="C10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7" t="s">
        <v>146</v>
      </c>
      <c r="B1" s="327"/>
      <c r="C1" s="327"/>
      <c r="D1" s="327"/>
      <c r="E1" s="327"/>
    </row>
    <row r="2" spans="1:5" ht="23.25">
      <c r="A2" s="327" t="s">
        <v>160</v>
      </c>
      <c r="B2" s="327"/>
      <c r="C2" s="327"/>
      <c r="D2" s="327"/>
      <c r="E2" s="327"/>
    </row>
    <row r="3" spans="1:5" ht="23.25">
      <c r="A3" s="327" t="s">
        <v>303</v>
      </c>
      <c r="B3" s="327"/>
      <c r="C3" s="327"/>
      <c r="D3" s="327"/>
      <c r="E3" s="327"/>
    </row>
    <row r="4" spans="1:5" ht="23.25">
      <c r="A4" s="64" t="s">
        <v>80</v>
      </c>
      <c r="B4" s="64" t="s">
        <v>27</v>
      </c>
      <c r="C4" s="64" t="s">
        <v>147</v>
      </c>
      <c r="D4" s="64" t="s">
        <v>148</v>
      </c>
      <c r="E4" s="64" t="s">
        <v>149</v>
      </c>
    </row>
    <row r="5" spans="1:5" ht="23.25">
      <c r="A5" s="65"/>
      <c r="B5" s="66"/>
      <c r="C5" s="66"/>
      <c r="D5" s="66" t="s">
        <v>150</v>
      </c>
      <c r="E5" s="66" t="s">
        <v>151</v>
      </c>
    </row>
    <row r="6" spans="1:5" ht="23.25">
      <c r="A6" s="67" t="s">
        <v>152</v>
      </c>
      <c r="B6" s="68"/>
      <c r="C6" s="69"/>
      <c r="D6" s="68"/>
      <c r="E6" s="69"/>
    </row>
    <row r="7" spans="1:5" ht="23.25">
      <c r="A7" s="70" t="s">
        <v>33</v>
      </c>
      <c r="B7" s="71">
        <v>2380000</v>
      </c>
      <c r="C7" s="72">
        <v>3466726.36</v>
      </c>
      <c r="D7" s="73" t="s">
        <v>148</v>
      </c>
      <c r="E7" s="72">
        <v>1086726.36</v>
      </c>
    </row>
    <row r="8" spans="1:5" ht="23.25">
      <c r="A8" s="70" t="s">
        <v>153</v>
      </c>
      <c r="B8" s="71">
        <v>625000</v>
      </c>
      <c r="C8" s="72">
        <v>732674.6</v>
      </c>
      <c r="D8" s="73" t="s">
        <v>148</v>
      </c>
      <c r="E8" s="72">
        <v>107674.6</v>
      </c>
    </row>
    <row r="9" spans="1:5" ht="23.25">
      <c r="A9" s="70" t="s">
        <v>35</v>
      </c>
      <c r="B9" s="71">
        <v>350000</v>
      </c>
      <c r="C9" s="72">
        <v>353412.47</v>
      </c>
      <c r="D9" s="73" t="s">
        <v>148</v>
      </c>
      <c r="E9" s="72">
        <v>3412.47</v>
      </c>
    </row>
    <row r="10" spans="1:5" ht="23.25">
      <c r="A10" s="70" t="s">
        <v>36</v>
      </c>
      <c r="B10" s="71">
        <v>0</v>
      </c>
      <c r="C10" s="74">
        <v>0</v>
      </c>
      <c r="D10" s="73"/>
      <c r="E10" s="74">
        <v>0</v>
      </c>
    </row>
    <row r="11" spans="1:5" ht="23.25">
      <c r="A11" s="70" t="s">
        <v>37</v>
      </c>
      <c r="B11" s="71">
        <v>30000</v>
      </c>
      <c r="C11" s="72">
        <v>63589</v>
      </c>
      <c r="D11" s="73" t="s">
        <v>148</v>
      </c>
      <c r="E11" s="72">
        <v>33589</v>
      </c>
    </row>
    <row r="12" spans="1:5" ht="23.25">
      <c r="A12" s="70" t="s">
        <v>38</v>
      </c>
      <c r="B12" s="71">
        <v>0</v>
      </c>
      <c r="C12" s="74">
        <v>0</v>
      </c>
      <c r="D12" s="73"/>
      <c r="E12" s="74">
        <v>0</v>
      </c>
    </row>
    <row r="13" spans="1:5" ht="23.25">
      <c r="A13" s="70" t="s">
        <v>39</v>
      </c>
      <c r="B13" s="71">
        <v>32186770</v>
      </c>
      <c r="C13" s="72">
        <v>36700758.39</v>
      </c>
      <c r="D13" s="73" t="s">
        <v>148</v>
      </c>
      <c r="E13" s="72">
        <v>4513988.39</v>
      </c>
    </row>
    <row r="14" spans="1:5" ht="23.25">
      <c r="A14" s="70" t="s">
        <v>11</v>
      </c>
      <c r="B14" s="76">
        <v>9370000</v>
      </c>
      <c r="C14" s="72">
        <v>10874277</v>
      </c>
      <c r="D14" s="73" t="s">
        <v>148</v>
      </c>
      <c r="E14" s="72">
        <v>1504277</v>
      </c>
    </row>
    <row r="15" spans="1:5" ht="24" thickBot="1">
      <c r="A15" s="77" t="s">
        <v>154</v>
      </c>
      <c r="B15" s="78">
        <f>SUM(B7:B14)</f>
        <v>44941770</v>
      </c>
      <c r="C15" s="79">
        <f>SUM(C7:C14)</f>
        <v>52191437.82</v>
      </c>
      <c r="D15" s="271" t="s">
        <v>148</v>
      </c>
      <c r="E15" s="80">
        <f>SUM(E7:E14)</f>
        <v>7249667.82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80</v>
      </c>
      <c r="B17" s="64" t="s">
        <v>27</v>
      </c>
      <c r="C17" s="64" t="s">
        <v>155</v>
      </c>
      <c r="D17" s="64" t="s">
        <v>148</v>
      </c>
      <c r="E17" s="64" t="s">
        <v>149</v>
      </c>
    </row>
    <row r="18" spans="1:5" ht="23.25">
      <c r="A18" s="65"/>
      <c r="B18" s="66"/>
      <c r="C18" s="66"/>
      <c r="D18" s="66" t="s">
        <v>150</v>
      </c>
      <c r="E18" s="66" t="s">
        <v>151</v>
      </c>
    </row>
    <row r="19" spans="1:5" ht="23.25">
      <c r="A19" s="67" t="s">
        <v>156</v>
      </c>
      <c r="B19" s="71"/>
      <c r="C19" s="82"/>
      <c r="D19" s="71"/>
      <c r="E19" s="82"/>
    </row>
    <row r="20" spans="1:5" ht="23.25">
      <c r="A20" s="70" t="s">
        <v>42</v>
      </c>
      <c r="B20" s="53">
        <v>1825318</v>
      </c>
      <c r="C20" s="53">
        <v>892882</v>
      </c>
      <c r="D20" s="75" t="s">
        <v>148</v>
      </c>
      <c r="E20" s="72">
        <v>932436</v>
      </c>
    </row>
    <row r="21" spans="1:5" ht="23.25">
      <c r="A21" s="70" t="s">
        <v>112</v>
      </c>
      <c r="B21" s="53">
        <v>3779640</v>
      </c>
      <c r="C21" s="53">
        <v>2717121</v>
      </c>
      <c r="D21" s="75" t="s">
        <v>148</v>
      </c>
      <c r="E21" s="72">
        <v>1062519</v>
      </c>
    </row>
    <row r="22" spans="1:5" ht="23.25">
      <c r="A22" s="70" t="s">
        <v>113</v>
      </c>
      <c r="B22" s="53">
        <v>10312874</v>
      </c>
      <c r="C22" s="53">
        <v>6533806</v>
      </c>
      <c r="D22" s="75" t="s">
        <v>148</v>
      </c>
      <c r="E22" s="72">
        <v>3779068</v>
      </c>
    </row>
    <row r="23" spans="1:5" ht="23.25">
      <c r="A23" s="70" t="s">
        <v>7</v>
      </c>
      <c r="B23" s="54">
        <v>3462715</v>
      </c>
      <c r="C23" s="54">
        <v>921558.93</v>
      </c>
      <c r="D23" s="75" t="s">
        <v>148</v>
      </c>
      <c r="E23" s="72">
        <v>2541156.07</v>
      </c>
    </row>
    <row r="24" spans="1:5" ht="23.25">
      <c r="A24" s="70" t="s">
        <v>8</v>
      </c>
      <c r="B24" s="54">
        <v>5835923</v>
      </c>
      <c r="C24" s="54">
        <v>3098267.03</v>
      </c>
      <c r="D24" s="75" t="s">
        <v>148</v>
      </c>
      <c r="E24" s="72">
        <v>2737655.97</v>
      </c>
    </row>
    <row r="25" spans="1:5" ht="23.25">
      <c r="A25" s="70" t="s">
        <v>9</v>
      </c>
      <c r="B25" s="54">
        <v>4256400</v>
      </c>
      <c r="C25" s="54">
        <v>2124454.23</v>
      </c>
      <c r="D25" s="75" t="s">
        <v>148</v>
      </c>
      <c r="E25" s="72">
        <v>2131945.77</v>
      </c>
    </row>
    <row r="26" spans="1:5" ht="23.25">
      <c r="A26" s="70" t="s">
        <v>10</v>
      </c>
      <c r="B26" s="54">
        <v>405500</v>
      </c>
      <c r="C26" s="54">
        <v>252496.85</v>
      </c>
      <c r="D26" s="75" t="s">
        <v>148</v>
      </c>
      <c r="E26" s="72">
        <v>153003.15</v>
      </c>
    </row>
    <row r="27" spans="1:5" ht="23.25">
      <c r="A27" s="70" t="s">
        <v>12</v>
      </c>
      <c r="B27" s="54">
        <v>1946200</v>
      </c>
      <c r="C27" s="54">
        <v>452511.96</v>
      </c>
      <c r="D27" s="75" t="s">
        <v>148</v>
      </c>
      <c r="E27" s="72">
        <v>1493688.04</v>
      </c>
    </row>
    <row r="28" spans="1:5" ht="23.25">
      <c r="A28" s="70" t="s">
        <v>13</v>
      </c>
      <c r="B28" s="55">
        <v>7740000</v>
      </c>
      <c r="C28" s="54">
        <v>6340100</v>
      </c>
      <c r="D28" s="75" t="s">
        <v>148</v>
      </c>
      <c r="E28" s="55">
        <v>1399900</v>
      </c>
    </row>
    <row r="29" spans="1:5" ht="23.25">
      <c r="A29" s="70" t="s">
        <v>11</v>
      </c>
      <c r="B29" s="54">
        <v>5377200</v>
      </c>
      <c r="C29" s="55">
        <v>2631545</v>
      </c>
      <c r="D29" s="75" t="s">
        <v>148</v>
      </c>
      <c r="E29" s="72">
        <v>2745655</v>
      </c>
    </row>
    <row r="30" spans="1:5" ht="23.25">
      <c r="A30" s="70" t="s">
        <v>157</v>
      </c>
      <c r="B30" s="54">
        <v>0</v>
      </c>
      <c r="C30" s="72">
        <v>0</v>
      </c>
      <c r="D30" s="73"/>
      <c r="E30" s="72">
        <v>0</v>
      </c>
    </row>
    <row r="31" spans="1:5" ht="23.25">
      <c r="A31" s="83" t="s">
        <v>18</v>
      </c>
      <c r="B31" s="84">
        <f>SUM(B20:B30)</f>
        <v>44941770</v>
      </c>
      <c r="C31" s="84">
        <f>SUM(C20:C30)</f>
        <v>25964743</v>
      </c>
      <c r="D31" s="269" t="s">
        <v>148</v>
      </c>
      <c r="E31" s="84">
        <f>SUM(E20:E30)</f>
        <v>18977027</v>
      </c>
    </row>
    <row r="32" spans="1:5" ht="23.25">
      <c r="A32" s="85"/>
      <c r="B32" s="86"/>
      <c r="C32" s="87"/>
      <c r="D32" s="88"/>
      <c r="E32" s="86"/>
    </row>
    <row r="33" spans="1:5" ht="23.25">
      <c r="A33" s="326" t="s">
        <v>158</v>
      </c>
      <c r="B33" s="326"/>
      <c r="C33" s="87">
        <v>26226694.82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327" t="s">
        <v>159</v>
      </c>
      <c r="B35" s="327"/>
      <c r="C35" s="91"/>
      <c r="D35" s="68"/>
      <c r="E35" s="68"/>
    </row>
    <row r="36" spans="1:5" ht="23.25">
      <c r="A36" s="327" t="s">
        <v>146</v>
      </c>
      <c r="B36" s="327"/>
      <c r="C36" s="327"/>
      <c r="D36" s="327"/>
      <c r="E36" s="327"/>
    </row>
    <row r="37" spans="1:5" ht="23.25">
      <c r="A37" s="327" t="s">
        <v>160</v>
      </c>
      <c r="B37" s="327"/>
      <c r="C37" s="327"/>
      <c r="D37" s="327"/>
      <c r="E37" s="327"/>
    </row>
    <row r="38" spans="1:5" ht="23.25">
      <c r="A38" s="327" t="s">
        <v>303</v>
      </c>
      <c r="B38" s="327"/>
      <c r="C38" s="327"/>
      <c r="D38" s="327"/>
      <c r="E38" s="327"/>
    </row>
    <row r="39" spans="1:5" ht="23.25">
      <c r="A39" s="64" t="s">
        <v>80</v>
      </c>
      <c r="B39" s="64" t="s">
        <v>27</v>
      </c>
      <c r="C39" s="64" t="s">
        <v>147</v>
      </c>
      <c r="D39" s="64" t="s">
        <v>148</v>
      </c>
      <c r="E39" s="64" t="s">
        <v>149</v>
      </c>
    </row>
    <row r="40" spans="1:5" ht="23.25">
      <c r="A40" s="65"/>
      <c r="B40" s="66"/>
      <c r="C40" s="66"/>
      <c r="D40" s="66" t="s">
        <v>150</v>
      </c>
      <c r="E40" s="66" t="s">
        <v>151</v>
      </c>
    </row>
    <row r="41" spans="1:5" ht="23.25">
      <c r="A41" s="67" t="s">
        <v>152</v>
      </c>
      <c r="B41" s="68"/>
      <c r="C41" s="69"/>
      <c r="D41" s="68"/>
      <c r="E41" s="69"/>
    </row>
    <row r="42" spans="1:5" ht="23.25">
      <c r="A42" s="70" t="s">
        <v>33</v>
      </c>
      <c r="B42" s="71">
        <v>2380000</v>
      </c>
      <c r="C42" s="72">
        <v>3466726.36</v>
      </c>
      <c r="D42" s="73" t="s">
        <v>148</v>
      </c>
      <c r="E42" s="72">
        <v>1086726.36</v>
      </c>
    </row>
    <row r="43" spans="1:5" ht="23.25">
      <c r="A43" s="70" t="s">
        <v>153</v>
      </c>
      <c r="B43" s="71">
        <v>625000</v>
      </c>
      <c r="C43" s="72">
        <v>732674.6</v>
      </c>
      <c r="D43" s="73" t="s">
        <v>148</v>
      </c>
      <c r="E43" s="72">
        <v>107674.6</v>
      </c>
    </row>
    <row r="44" spans="1:5" ht="23.25">
      <c r="A44" s="70" t="s">
        <v>35</v>
      </c>
      <c r="B44" s="71">
        <v>350000</v>
      </c>
      <c r="C44" s="72">
        <v>353412.47</v>
      </c>
      <c r="D44" s="73" t="s">
        <v>148</v>
      </c>
      <c r="E44" s="72">
        <v>3412.47</v>
      </c>
    </row>
    <row r="45" spans="1:5" ht="23.25">
      <c r="A45" s="70" t="s">
        <v>36</v>
      </c>
      <c r="B45" s="71">
        <v>0</v>
      </c>
      <c r="C45" s="74">
        <v>0</v>
      </c>
      <c r="D45" s="73"/>
      <c r="E45" s="74">
        <v>0</v>
      </c>
    </row>
    <row r="46" spans="1:5" ht="23.25">
      <c r="A46" s="70" t="s">
        <v>37</v>
      </c>
      <c r="B46" s="71">
        <v>30000</v>
      </c>
      <c r="C46" s="72">
        <v>63589</v>
      </c>
      <c r="D46" s="73" t="s">
        <v>148</v>
      </c>
      <c r="E46" s="72">
        <v>33589</v>
      </c>
    </row>
    <row r="47" spans="1:5" ht="23.25">
      <c r="A47" s="70" t="s">
        <v>38</v>
      </c>
      <c r="B47" s="71">
        <v>0</v>
      </c>
      <c r="C47" s="74">
        <v>0</v>
      </c>
      <c r="D47" s="73"/>
      <c r="E47" s="74">
        <v>0</v>
      </c>
    </row>
    <row r="48" spans="1:5" ht="23.25">
      <c r="A48" s="70" t="s">
        <v>39</v>
      </c>
      <c r="B48" s="71">
        <v>32186770</v>
      </c>
      <c r="C48" s="72">
        <v>36700758.39</v>
      </c>
      <c r="D48" s="73" t="s">
        <v>148</v>
      </c>
      <c r="E48" s="72">
        <v>4513988.39</v>
      </c>
    </row>
    <row r="49" spans="1:5" ht="23.25">
      <c r="A49" s="70" t="s">
        <v>11</v>
      </c>
      <c r="B49" s="76">
        <v>9370000</v>
      </c>
      <c r="C49" s="72">
        <v>10874277</v>
      </c>
      <c r="D49" s="73" t="s">
        <v>148</v>
      </c>
      <c r="E49" s="72">
        <v>1504277</v>
      </c>
    </row>
    <row r="50" spans="1:5" ht="24" thickBot="1">
      <c r="A50" s="77" t="s">
        <v>154</v>
      </c>
      <c r="B50" s="78">
        <f>SUM(B42:B49)</f>
        <v>44941770</v>
      </c>
      <c r="C50" s="79">
        <f>SUM(C42:C49)</f>
        <v>52191437.82</v>
      </c>
      <c r="D50" s="271" t="s">
        <v>148</v>
      </c>
      <c r="E50" s="80">
        <f>SUM(E42:E49)</f>
        <v>7249667.82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80</v>
      </c>
      <c r="B52" s="64" t="s">
        <v>27</v>
      </c>
      <c r="C52" s="64" t="s">
        <v>155</v>
      </c>
      <c r="D52" s="64" t="s">
        <v>148</v>
      </c>
      <c r="E52" s="64" t="s">
        <v>149</v>
      </c>
    </row>
    <row r="53" spans="1:5" ht="23.25">
      <c r="A53" s="65"/>
      <c r="B53" s="66"/>
      <c r="C53" s="66"/>
      <c r="D53" s="66" t="s">
        <v>150</v>
      </c>
      <c r="E53" s="66" t="s">
        <v>151</v>
      </c>
    </row>
    <row r="54" spans="1:5" ht="23.25">
      <c r="A54" s="67" t="s">
        <v>156</v>
      </c>
      <c r="B54" s="71"/>
      <c r="C54" s="82"/>
      <c r="D54" s="71"/>
      <c r="E54" s="82"/>
    </row>
    <row r="55" spans="1:5" ht="23.25">
      <c r="A55" s="70" t="s">
        <v>42</v>
      </c>
      <c r="B55" s="53">
        <v>1825318</v>
      </c>
      <c r="C55" s="53">
        <v>892882</v>
      </c>
      <c r="D55" s="75" t="s">
        <v>148</v>
      </c>
      <c r="E55" s="72">
        <v>932436</v>
      </c>
    </row>
    <row r="56" spans="1:5" ht="23.25">
      <c r="A56" s="70" t="s">
        <v>145</v>
      </c>
      <c r="B56" s="53">
        <v>9867090</v>
      </c>
      <c r="C56" s="53">
        <v>6658948</v>
      </c>
      <c r="D56" s="75" t="s">
        <v>148</v>
      </c>
      <c r="E56" s="72">
        <v>3208142</v>
      </c>
    </row>
    <row r="57" spans="1:5" ht="23.25">
      <c r="A57" s="70" t="s">
        <v>144</v>
      </c>
      <c r="B57" s="53">
        <v>4225424</v>
      </c>
      <c r="C57" s="53">
        <v>2591979</v>
      </c>
      <c r="D57" s="75" t="s">
        <v>148</v>
      </c>
      <c r="E57" s="72">
        <v>1633445</v>
      </c>
    </row>
    <row r="58" spans="1:5" ht="23.25">
      <c r="A58" s="70" t="s">
        <v>7</v>
      </c>
      <c r="B58" s="54">
        <v>3462715</v>
      </c>
      <c r="C58" s="54">
        <v>921558.93</v>
      </c>
      <c r="D58" s="75" t="s">
        <v>148</v>
      </c>
      <c r="E58" s="72">
        <v>2541156.07</v>
      </c>
    </row>
    <row r="59" spans="1:5" ht="23.25">
      <c r="A59" s="70" t="s">
        <v>8</v>
      </c>
      <c r="B59" s="54">
        <v>5835923</v>
      </c>
      <c r="C59" s="54">
        <v>3098267.03</v>
      </c>
      <c r="D59" s="75" t="s">
        <v>148</v>
      </c>
      <c r="E59" s="72">
        <v>2737655.97</v>
      </c>
    </row>
    <row r="60" spans="1:5" ht="23.25">
      <c r="A60" s="70" t="s">
        <v>9</v>
      </c>
      <c r="B60" s="54">
        <v>4256400</v>
      </c>
      <c r="C60" s="54">
        <v>2124454.23</v>
      </c>
      <c r="D60" s="75" t="s">
        <v>148</v>
      </c>
      <c r="E60" s="72">
        <v>2131945.77</v>
      </c>
    </row>
    <row r="61" spans="1:5" ht="23.25">
      <c r="A61" s="70" t="s">
        <v>10</v>
      </c>
      <c r="B61" s="54">
        <v>405500</v>
      </c>
      <c r="C61" s="54">
        <v>252496.85</v>
      </c>
      <c r="D61" s="75" t="s">
        <v>148</v>
      </c>
      <c r="E61" s="72">
        <v>153003.15</v>
      </c>
    </row>
    <row r="62" spans="1:5" ht="23.25">
      <c r="A62" s="70" t="s">
        <v>12</v>
      </c>
      <c r="B62" s="54">
        <v>1946200</v>
      </c>
      <c r="C62" s="54">
        <v>452511.96</v>
      </c>
      <c r="D62" s="75" t="s">
        <v>148</v>
      </c>
      <c r="E62" s="72">
        <v>1493688.04</v>
      </c>
    </row>
    <row r="63" spans="1:5" ht="23.25">
      <c r="A63" s="70" t="s">
        <v>13</v>
      </c>
      <c r="B63" s="55">
        <v>7740000</v>
      </c>
      <c r="C63" s="54">
        <v>6340100</v>
      </c>
      <c r="D63" s="75" t="s">
        <v>148</v>
      </c>
      <c r="E63" s="55">
        <v>1399900</v>
      </c>
    </row>
    <row r="64" spans="1:5" ht="23.25">
      <c r="A64" s="70" t="s">
        <v>11</v>
      </c>
      <c r="B64" s="54">
        <v>5377200</v>
      </c>
      <c r="C64" s="55">
        <v>2631545</v>
      </c>
      <c r="D64" s="75" t="s">
        <v>148</v>
      </c>
      <c r="E64" s="72">
        <v>2745655</v>
      </c>
    </row>
    <row r="65" spans="1:5" ht="23.25">
      <c r="A65" s="70" t="s">
        <v>157</v>
      </c>
      <c r="B65" s="54">
        <v>0</v>
      </c>
      <c r="C65" s="72">
        <v>0</v>
      </c>
      <c r="D65" s="73"/>
      <c r="E65" s="72">
        <v>0</v>
      </c>
    </row>
    <row r="66" spans="1:5" ht="23.25">
      <c r="A66" s="83" t="s">
        <v>18</v>
      </c>
      <c r="B66" s="84">
        <f>SUM(B55:B65)</f>
        <v>44941770</v>
      </c>
      <c r="C66" s="84">
        <f>SUM(C55:C65)</f>
        <v>25964743</v>
      </c>
      <c r="D66" s="269" t="s">
        <v>148</v>
      </c>
      <c r="E66" s="84">
        <f>SUM(E55:E65)</f>
        <v>18977027</v>
      </c>
    </row>
    <row r="67" spans="1:5" ht="23.25">
      <c r="A67" s="85"/>
      <c r="B67" s="86"/>
      <c r="C67" s="87"/>
      <c r="D67" s="88"/>
      <c r="E67" s="86"/>
    </row>
    <row r="68" spans="1:5" ht="23.25">
      <c r="A68" s="326" t="s">
        <v>158</v>
      </c>
      <c r="B68" s="326"/>
      <c r="C68" s="87">
        <v>26226694.82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327" t="s">
        <v>159</v>
      </c>
      <c r="B70" s="327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2013-07-15T02:45:49Z</cp:lastPrinted>
  <dcterms:created xsi:type="dcterms:W3CDTF">2004-06-11T15:17:09Z</dcterms:created>
  <dcterms:modified xsi:type="dcterms:W3CDTF">2013-07-15T02:46:03Z</dcterms:modified>
  <cp:category/>
  <cp:version/>
  <cp:contentType/>
  <cp:contentStatus/>
</cp:coreProperties>
</file>