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0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รับจ่ายเงินสด แยกค่าจ้าง" sheetId="7" r:id="rId7"/>
    <sheet name="งบทดลองแยกค่าจ้าง" sheetId="8" r:id="rId8"/>
    <sheet name="รายรับรายจ่ายตามงบ" sheetId="9" r:id="rId9"/>
    <sheet name="งบแสดงผลการดำเนินงาน" sheetId="10" r:id="rId10"/>
    <sheet name="กระดาษทำการ" sheetId="11" r:id="rId11"/>
  </sheets>
  <definedNames/>
  <calcPr fullCalcOnLoad="1"/>
</workbook>
</file>

<file path=xl/sharedStrings.xml><?xml version="1.0" encoding="utf-8"?>
<sst xmlns="http://schemas.openxmlformats.org/spreadsheetml/2006/main" count="1114" uniqueCount="313">
  <si>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</si>
  <si>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</si>
  <si>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</si>
  <si>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</si>
  <si>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</si>
  <si>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</si>
  <si>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</si>
  <si>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</si>
  <si>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</si>
  <si>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</si>
  <si>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</si>
  <si>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</si>
  <si>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</si>
  <si>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</si>
  <si>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</si>
  <si>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</si>
  <si>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เงินค่าใช้จ่าย ภบท. 5%</t>
  </si>
  <si>
    <t>เงินส่วนลด ภบท. 6%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</si>
  <si>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</si>
  <si>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</si>
  <si>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</si>
  <si>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</si>
  <si>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</si>
  <si>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</si>
  <si>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</si>
  <si>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</si>
  <si>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</si>
  <si>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</si>
  <si>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</si>
  <si>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</si>
  <si>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</si>
  <si>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</si>
  <si>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</si>
  <si>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</si>
  <si>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</si>
  <si>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</si>
  <si>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</si>
  <si>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</si>
  <si>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</si>
  <si>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</si>
  <si>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</si>
  <si>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</si>
  <si>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</si>
  <si>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</si>
  <si>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</si>
  <si>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</si>
  <si>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</si>
  <si>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</si>
  <si>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</si>
  <si>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</si>
  <si>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</si>
  <si>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</si>
  <si>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</si>
  <si>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</si>
  <si>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</si>
  <si>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</si>
  <si>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</si>
  <si>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</si>
  <si>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</si>
  <si>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</si>
  <si>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</si>
  <si>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</si>
  <si>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</si>
  <si>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</si>
  <si>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</si>
  <si>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</si>
  <si>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</si>
  <si>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</si>
  <si>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</si>
  <si>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</si>
  <si>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</si>
  <si>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</si>
  <si>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ธ.ก.ส. หัวหิน 435-2-15433-2</t>
  </si>
  <si>
    <t>เงินฝาก ธ.ก.ส. หัวหิน 435-2-15706-3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</si>
  <si>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</si>
  <si>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</si>
  <si>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</si>
  <si>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</si>
  <si>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</si>
  <si>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</si>
  <si>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หมวด/ประเภท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</si>
  <si>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</si>
  <si>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</si>
  <si>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</si>
  <si>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</si>
  <si>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</si>
  <si>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</si>
  <si>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</si>
  <si>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</si>
  <si>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</si>
  <si>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</si>
  <si>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</si>
  <si>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</si>
  <si>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</si>
  <si>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</si>
  <si>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</si>
  <si>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</si>
  <si>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</si>
  <si>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</si>
  <si>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</si>
  <si>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</si>
  <si>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</si>
  <si>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</si>
  <si>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</si>
  <si>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</si>
  <si>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</si>
  <si>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</si>
  <si>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</si>
  <si>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</si>
  <si>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</si>
  <si>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</si>
  <si>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</si>
  <si>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</si>
  <si>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</si>
  <si>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</si>
  <si>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</si>
  <si>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</si>
  <si>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</si>
  <si>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เงินฝาก กรุงไทย หัวหิน 394-2-00947-1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</si>
  <si>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</si>
  <si>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</si>
  <si>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</si>
  <si>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</si>
  <si>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</si>
  <si>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</si>
  <si>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</si>
  <si>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ค่าตอบแทน   เงินประโยชน์ตอบแทนอื่นฯ</t>
  </si>
  <si>
    <t>รายจ่ายค้างจ่าย    (หมายเหตุ 4)</t>
  </si>
  <si>
    <t>เงินอุดหนุนเฉพาะกิจ  (หมายเหตุประกอบงบทดลอง 5)</t>
  </si>
  <si>
    <t>เงินอุดหนุนเฉพาะกิจ  (หมายเหตุ 5)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</si>
  <si>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</si>
  <si>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</si>
  <si>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</si>
  <si>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</si>
  <si>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</si>
  <si>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>เงินยืมเงินสะสม  (หมายเหตุ 6)</t>
  </si>
  <si>
    <t xml:space="preserve">ลูกหนี้เงินยืมเงินสะสม  </t>
  </si>
  <si>
    <t xml:space="preserve">เงินอุดหนุนเฉพาะกิจ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</si>
  <si>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</si>
  <si>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</si>
  <si>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</si>
  <si>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</si>
  <si>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</si>
  <si>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</si>
  <si>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</si>
  <si>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เงินเดือนและค่าจ้างประจำ</t>
  </si>
  <si>
    <t>องค์การบริหารส่วนตำบลหินเหล็กไฟ      อำเภอหัวหิน      จังหวัดประจวบคีรีขันธ์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</si>
  <si>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</si>
  <si>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</si>
  <si>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</si>
  <si>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</si>
  <si>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</si>
  <si>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</si>
  <si>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ค่าธรรมเนียม ค่าปรับและใบอนุญาต</t>
  </si>
  <si>
    <t>รวมรายรับทั้งสิ้น</t>
  </si>
  <si>
    <t>รายจ่ายจริง</t>
  </si>
  <si>
    <t>รายจ่ายตามประมาณการ</t>
  </si>
  <si>
    <t xml:space="preserve">รายจ่ายอื่น </t>
  </si>
  <si>
    <t xml:space="preserve">                                  สูงกว่า</t>
  </si>
  <si>
    <t xml:space="preserve">                                  ต่ำกว่า</t>
  </si>
  <si>
    <t>งบรายรับ - รายจ่ายตามงบประมาณ ประจำปี 2555</t>
  </si>
  <si>
    <t>องค์การบริหารส่วนตำบลหินเหล็กไฟ  อำเภอหัวหิน  จังหวัดประจวบคีรีขันธ์</t>
  </si>
  <si>
    <t>โครงการป้องกันและแก้ไขปัญหายาเสพติด</t>
  </si>
  <si>
    <t>ต่ำกว่า</t>
  </si>
  <si>
    <t>จ่ายเงินอุดหนุนเฉพาะกิจ    (หมายเหตุ 5)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</si>
  <si>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</si>
  <si>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</si>
  <si>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</si>
  <si>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รับเงินอุดหนุนเฉพาะกิจ (หมายเหตุ 5)</t>
  </si>
  <si>
    <t>รับคืนเงินยืมเงินสะสม (หมายเหตุ 6)</t>
  </si>
  <si>
    <t>รายละเอียดแนบท้าย</t>
  </si>
  <si>
    <t>เงินทุนการศึกษา ผู้ดูแลเด็กเล็ก</t>
  </si>
  <si>
    <t>ค่าวัสดุการศึกษา ศูนย์พัฒนาเด็กเล็ก</t>
  </si>
  <si>
    <t>ค่าใช้สอย  ค่าใช้จ่ายในการเลือกตั้งฯ</t>
  </si>
  <si>
    <t>ค่าใช้สอย  ค่าจ้างประกอบอาหาร ศพด.</t>
  </si>
  <si>
    <t>4. อากรรังนกอีแอ่น</t>
  </si>
  <si>
    <t>2. ค่าธรรมเนียมจดทะเบียนพาณิชย์</t>
  </si>
  <si>
    <t>3. ค่าธรรมเนียมอื่น ๆ</t>
  </si>
  <si>
    <t>4. ค่าปรับการผิดสัญญา</t>
  </si>
  <si>
    <r>
      <t xml:space="preserve">6. </t>
    </r>
    <r>
      <rPr>
        <sz val="13"/>
        <rFont val="AngsanaUPC"/>
        <family val="1"/>
      </rPr>
      <t>ค่าใบอนุญาตประกอบการค้าสำหรับกิจการที่เป็นอันตรายต่อสุขภาพ</t>
    </r>
  </si>
  <si>
    <t>7. ค่าใบอนุญาตจัดตั้งสถานที่จำหน่ายหรือสะสมอาหาร</t>
  </si>
  <si>
    <t>8. ค่าใบอนุญาตจัดตั้งตลาดเอกชน</t>
  </si>
  <si>
    <t>9. ค่าใบอนุญาตเกี่ยวกับการควบคุมอาคาร</t>
  </si>
  <si>
    <t>2. รายได้จากทรัพย์สินอื่น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</si>
  <si>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</si>
  <si>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</si>
  <si>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5. ค่าใบอนุญาตรับทำการกำจัดสิ่งปฏิกูลและมูลฝอย</t>
  </si>
  <si>
    <t>2. ภาษีมูลค่าเพิ่ม ตาม พ.ร.บ. จัดสรรภาษีมูลค่าเพิ่ม ( 1ใน 9)</t>
  </si>
  <si>
    <r>
      <t xml:space="preserve">1.ภาษีมูลค่าเพิ่ม </t>
    </r>
    <r>
      <rPr>
        <sz val="13"/>
        <rFont val="AngsanaUPC"/>
        <family val="1"/>
      </rPr>
      <t>ตามพรบ.กำหนดแผนและขั้นตอนการกระจายอำนาจฯ</t>
    </r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</si>
  <si>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</si>
  <si>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</si>
  <si>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</si>
  <si>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</si>
  <si>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</si>
  <si>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</si>
  <si>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9. ค่าธรรมเนียมว่าด้วย กม.ป่าไม้</t>
  </si>
  <si>
    <t>10. ค่าธรรมเนียมว่าด้วย กม. น้ำบาดาล</t>
  </si>
  <si>
    <t>*081</t>
  </si>
  <si>
    <t>*082</t>
  </si>
  <si>
    <r>
      <t>เงินอุดหนุนเฉพาะกิจ เบี้ยยังชีพผู้พิการ</t>
    </r>
  </si>
  <si>
    <t>เงินอุดหนุนเฉพาะกิจ เบี้ยยังชีพผู้สูงอายุ</t>
  </si>
  <si>
    <t>เงินเพิ่มต่างๆ ผู้ดูแลเด็กเล็ก</t>
  </si>
  <si>
    <t>ปีงบประมาณ 2556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</si>
  <si>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</si>
  <si>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</si>
  <si>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</si>
  <si>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</si>
  <si>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</si>
  <si>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</si>
  <si>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</si>
  <si>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</si>
  <si>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</si>
  <si>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</si>
  <si>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</si>
  <si>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</si>
  <si>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</si>
  <si>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</si>
  <si>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</si>
  <si>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</si>
  <si>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</si>
  <si>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</si>
  <si>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</si>
  <si>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</si>
  <si>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</si>
  <si>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</si>
  <si>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</si>
  <si>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</si>
  <si>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</si>
  <si>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</si>
  <si>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</si>
  <si>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</si>
  <si>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</si>
  <si>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</si>
  <si>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</si>
  <si>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</si>
  <si>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</si>
  <si>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</si>
  <si>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</si>
  <si>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</si>
  <si>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</si>
  <si>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</si>
  <si>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เงินอุดหนุนเฉพาะกิจ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</si>
  <si>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</si>
  <si>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</si>
  <si>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</si>
  <si>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</si>
  <si>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>เงินเดือน  (ฝ่ายการเมือง)</t>
  </si>
  <si>
    <t>เงินเดิอน  (ฝ่ายประจำ)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</si>
  <si>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</si>
  <si>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</si>
  <si>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องค์การบริหารส่วนตำบลหินเหล็กไฟ   อำเภอหัวหิน จังหวัดประจวบคีรีขันธ์</t>
  </si>
  <si>
    <t>กระดาษทำการกระทบยอด รายจ่ายตามงบประมาณ</t>
  </si>
  <si>
    <t>แผนงาน / งาน</t>
  </si>
  <si>
    <t>*00320</t>
  </si>
  <si>
    <t>*00111</t>
  </si>
  <si>
    <t>*00113</t>
  </si>
  <si>
    <t>*00121</t>
  </si>
  <si>
    <t>*00123</t>
  </si>
  <si>
    <t>*00211</t>
  </si>
  <si>
    <t>*00212</t>
  </si>
  <si>
    <t>*00221</t>
  </si>
  <si>
    <t>*00231</t>
  </si>
  <si>
    <t>*00232</t>
  </si>
  <si>
    <t>*00241</t>
  </si>
  <si>
    <t>*00242</t>
  </si>
  <si>
    <t>*00244</t>
  </si>
  <si>
    <t>*00252</t>
  </si>
  <si>
    <t>*00261</t>
  </si>
  <si>
    <t>*00262</t>
  </si>
  <si>
    <t>*00263</t>
  </si>
  <si>
    <t>*00311</t>
  </si>
  <si>
    <t>*00312</t>
  </si>
  <si>
    <t>*00321</t>
  </si>
  <si>
    <t>*00322</t>
  </si>
  <si>
    <t>*00411</t>
  </si>
  <si>
    <t>รวมเดือนนี้</t>
  </si>
  <si>
    <t>รวมตั้งแต่ต้นปี</t>
  </si>
  <si>
    <t>*00332</t>
  </si>
  <si>
    <t>เงินอุดหนุนโครงการครอบครัวอบอุ่นเพิ่มพูนศักยภาพฯ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</si>
  <si>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</si>
  <si>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</si>
  <si>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</si>
  <si>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</si>
  <si>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</si>
  <si>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</si>
  <si>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</si>
  <si>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</si>
  <si>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</si>
  <si>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</si>
  <si>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ค่าจ้าง 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</si>
  <si>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</si>
  <si>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</si>
  <si>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</si>
  <si>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</si>
  <si>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 xml:space="preserve">  ณ วันที่  31 กรกฎาคม  2556</t>
  </si>
  <si>
    <t>ปรับปรุงถึง ก.ค. 56</t>
  </si>
  <si>
    <t>ตั้งแต่วันที่  1  ตุลาคม พ.ศ. 2555 ถึงวันที่   31 กรกฎาคม  2556</t>
  </si>
  <si>
    <t>ตั้งแต่วันที่ 1 ตุลาคม 2555 ถึง วันที่ 31 กรกฎาคม 2556</t>
  </si>
  <si>
    <t xml:space="preserve"> วันที่  31 กรกฎาคม 2556</t>
  </si>
  <si>
    <t>ค่าจัดหาคอมพิวเตอร์สำหรับศูนย์พัฒนาเด็กเล็ก</t>
  </si>
  <si>
    <t>ค่าธรรมเนียมการศึกษาของผู้ดูแลเด็กเล็ก</t>
  </si>
  <si>
    <t>วันที่  31 กรกฎาคม   2556</t>
  </si>
  <si>
    <t>ณ วันที่  31 กรกฎาคม  2556</t>
  </si>
  <si>
    <t xml:space="preserve"> วันที่  31 กรกฎาคม  2556</t>
  </si>
  <si>
    <t>ยอดคงเหลือตามรายงานธนาคาร ณ วันที่  31 กรกฎาคม   พ.ศ. 2556</t>
  </si>
  <si>
    <t>ยอดคงเหลือตามบัญชี ณ วันที่ 31 กรกฎาคม  พ.ศ.2556</t>
  </si>
  <si>
    <t>วันที่   31 กรกฎาคม  พ.ศ.2556</t>
  </si>
  <si>
    <t>ณ วันที่  31 กรกฎาคม    2556</t>
  </si>
  <si>
    <t>ธนาคาร กรุงไทย จำกัด (มหาชน)  สาขาหัวหิน</t>
  </si>
  <si>
    <t>เลขที่บัญชี  722-1-45839-1</t>
  </si>
  <si>
    <t>หัก</t>
  </si>
  <si>
    <t>ดอกเบี้ยเงินฝาก</t>
  </si>
  <si>
    <t>ประจำเดือน  กรกฎาคม   2556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</si>
</sst>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4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0"/>
      <name val="Angsana New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b/>
      <sz val="10"/>
      <color indexed="56"/>
      <name val="Angsana New"/>
      <family val="1"/>
    </font>
    <font>
      <b/>
      <sz val="9"/>
      <color indexed="10"/>
      <name val="AngsanaUPC"/>
      <family val="1"/>
    </font>
    <font>
      <b/>
      <sz val="9"/>
      <name val="AngsanaUPC"/>
      <family val="1"/>
    </font>
    <font>
      <sz val="9"/>
      <name val="AngsanaUPC"/>
      <family val="1"/>
    </font>
    <font>
      <b/>
      <sz val="9"/>
      <color indexed="56"/>
      <name val="AngsanaUPC"/>
      <family val="1"/>
    </font>
    <font>
      <sz val="9"/>
      <name val="Angsana New"/>
      <family val="1"/>
    </font>
    <font>
      <sz val="9"/>
      <name val="Cordia New"/>
      <family val="2"/>
    </font>
    <font>
      <sz val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1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8" fillId="20" borderId="5" applyNumberFormat="0" applyAlignment="0" applyProtection="0"/>
    <xf numFmtId="0" fontId="0" fillId="32" borderId="6" applyNumberFormat="0" applyFon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2" fillId="0" borderId="0" xfId="37" applyFont="1" applyAlignment="1">
      <alignment/>
    </xf>
    <xf numFmtId="43" fontId="73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15" xfId="37" applyFont="1" applyBorder="1" applyAlignment="1">
      <alignment/>
    </xf>
    <xf numFmtId="43" fontId="3" fillId="0" borderId="15" xfId="37" applyFont="1" applyBorder="1" applyAlignment="1">
      <alignment horizontal="right"/>
    </xf>
    <xf numFmtId="43" fontId="3" fillId="0" borderId="15" xfId="37" applyFont="1" applyBorder="1" applyAlignment="1">
      <alignment horizontal="center"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5" xfId="0" applyFont="1" applyBorder="1" applyAlignment="1">
      <alignment/>
    </xf>
    <xf numFmtId="43" fontId="18" fillId="0" borderId="0" xfId="37" applyFont="1" applyAlignment="1">
      <alignment/>
    </xf>
    <xf numFmtId="43" fontId="18" fillId="0" borderId="15" xfId="37" applyFont="1" applyBorder="1" applyAlignment="1">
      <alignment/>
    </xf>
    <xf numFmtId="43" fontId="18" fillId="0" borderId="0" xfId="37" applyFont="1" applyAlignment="1">
      <alignment horizontal="center"/>
    </xf>
    <xf numFmtId="43" fontId="18" fillId="0" borderId="15" xfId="37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8" fillId="0" borderId="14" xfId="37" applyFont="1" applyBorder="1" applyAlignment="1">
      <alignment/>
    </xf>
    <xf numFmtId="0" fontId="17" fillId="0" borderId="21" xfId="0" applyFont="1" applyFill="1" applyBorder="1" applyAlignment="1">
      <alignment horizontal="center"/>
    </xf>
    <xf numFmtId="43" fontId="17" fillId="0" borderId="21" xfId="0" applyNumberFormat="1" applyFont="1" applyFill="1" applyBorder="1" applyAlignment="1">
      <alignment/>
    </xf>
    <xf numFmtId="43" fontId="17" fillId="0" borderId="21" xfId="37" applyFont="1" applyFill="1" applyBorder="1" applyAlignment="1">
      <alignment/>
    </xf>
    <xf numFmtId="43" fontId="17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3" fontId="18" fillId="0" borderId="10" xfId="37" applyFont="1" applyBorder="1" applyAlignment="1">
      <alignment/>
    </xf>
    <xf numFmtId="0" fontId="17" fillId="0" borderId="18" xfId="0" applyFont="1" applyFill="1" applyBorder="1" applyAlignment="1">
      <alignment horizontal="center"/>
    </xf>
    <xf numFmtId="43" fontId="17" fillId="0" borderId="17" xfId="37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43" fontId="17" fillId="0" borderId="0" xfId="37" applyFont="1" applyFill="1" applyBorder="1" applyAlignment="1">
      <alignment/>
    </xf>
    <xf numFmtId="43" fontId="17" fillId="0" borderId="10" xfId="37" applyFont="1" applyFill="1" applyBorder="1" applyAlignment="1">
      <alignment/>
    </xf>
    <xf numFmtId="43" fontId="17" fillId="0" borderId="0" xfId="37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43" fontId="18" fillId="0" borderId="17" xfId="37" applyFont="1" applyBorder="1" applyAlignment="1">
      <alignment/>
    </xf>
    <xf numFmtId="43" fontId="18" fillId="0" borderId="16" xfId="37" applyFont="1" applyBorder="1" applyAlignment="1">
      <alignment/>
    </xf>
    <xf numFmtId="43" fontId="15" fillId="0" borderId="22" xfId="37" applyFont="1" applyBorder="1" applyAlignment="1">
      <alignment/>
    </xf>
    <xf numFmtId="43" fontId="18" fillId="0" borderId="0" xfId="0" applyNumberFormat="1" applyFont="1" applyFill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43" fontId="13" fillId="0" borderId="18" xfId="37" applyFont="1" applyBorder="1" applyAlignment="1">
      <alignment horizontal="center"/>
    </xf>
    <xf numFmtId="43" fontId="13" fillId="0" borderId="19" xfId="37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4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3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43" fontId="1" fillId="0" borderId="24" xfId="37" applyFont="1" applyBorder="1" applyAlignment="1">
      <alignment horizontal="right"/>
    </xf>
    <xf numFmtId="43" fontId="1" fillId="0" borderId="0" xfId="37" applyFont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0" fontId="15" fillId="0" borderId="10" xfId="0" applyFont="1" applyBorder="1" applyAlignment="1">
      <alignment horizontal="left"/>
    </xf>
    <xf numFmtId="43" fontId="1" fillId="0" borderId="10" xfId="37" applyFont="1" applyBorder="1" applyAlignment="1">
      <alignment/>
    </xf>
    <xf numFmtId="43" fontId="1" fillId="0" borderId="11" xfId="37" applyFont="1" applyBorder="1" applyAlignment="1">
      <alignment/>
    </xf>
    <xf numFmtId="0" fontId="15" fillId="0" borderId="15" xfId="0" applyFont="1" applyBorder="1" applyAlignment="1">
      <alignment horizontal="right"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0" fontId="1" fillId="0" borderId="15" xfId="0" applyFont="1" applyBorder="1" applyAlignment="1">
      <alignment horizontal="left"/>
    </xf>
    <xf numFmtId="43" fontId="1" fillId="0" borderId="0" xfId="37" applyFont="1" applyBorder="1" applyAlignment="1">
      <alignment/>
    </xf>
    <xf numFmtId="43" fontId="15" fillId="0" borderId="25" xfId="37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3" fontId="15" fillId="0" borderId="10" xfId="37" applyFont="1" applyBorder="1" applyAlignment="1">
      <alignment/>
    </xf>
    <xf numFmtId="0" fontId="15" fillId="0" borderId="17" xfId="0" applyFont="1" applyBorder="1" applyAlignment="1">
      <alignment horizontal="right"/>
    </xf>
    <xf numFmtId="43" fontId="15" fillId="0" borderId="17" xfId="37" applyFont="1" applyBorder="1" applyAlignment="1">
      <alignment/>
    </xf>
    <xf numFmtId="43" fontId="15" fillId="0" borderId="0" xfId="37" applyFont="1" applyBorder="1" applyAlignment="1">
      <alignment/>
    </xf>
    <xf numFmtId="0" fontId="12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43" fontId="13" fillId="0" borderId="10" xfId="37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43" fontId="22" fillId="0" borderId="26" xfId="37" applyFont="1" applyBorder="1" applyAlignment="1">
      <alignment horizontal="center"/>
    </xf>
    <xf numFmtId="43" fontId="22" fillId="0" borderId="10" xfId="37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3" fontId="22" fillId="0" borderId="0" xfId="37" applyFont="1" applyBorder="1" applyAlignment="1">
      <alignment horizontal="center"/>
    </xf>
    <xf numFmtId="43" fontId="22" fillId="0" borderId="15" xfId="37" applyFont="1" applyBorder="1" applyAlignment="1">
      <alignment horizontal="center"/>
    </xf>
    <xf numFmtId="43" fontId="22" fillId="0" borderId="11" xfId="37" applyFont="1" applyBorder="1" applyAlignment="1">
      <alignment horizontal="center"/>
    </xf>
    <xf numFmtId="43" fontId="22" fillId="0" borderId="14" xfId="37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43" fontId="22" fillId="0" borderId="27" xfId="37" applyFont="1" applyBorder="1" applyAlignment="1">
      <alignment horizontal="center"/>
    </xf>
    <xf numFmtId="43" fontId="22" fillId="0" borderId="16" xfId="37" applyFont="1" applyBorder="1" applyAlignment="1">
      <alignment horizontal="center"/>
    </xf>
    <xf numFmtId="0" fontId="24" fillId="0" borderId="15" xfId="0" applyFont="1" applyBorder="1" applyAlignment="1">
      <alignment/>
    </xf>
    <xf numFmtId="43" fontId="25" fillId="0" borderId="28" xfId="37" applyFont="1" applyBorder="1" applyAlignment="1">
      <alignment/>
    </xf>
    <xf numFmtId="43" fontId="25" fillId="0" borderId="15" xfId="37" applyFont="1" applyBorder="1" applyAlignment="1">
      <alignment/>
    </xf>
    <xf numFmtId="43" fontId="25" fillId="0" borderId="0" xfId="37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29" xfId="0" applyFont="1" applyBorder="1" applyAlignment="1">
      <alignment/>
    </xf>
    <xf numFmtId="43" fontId="25" fillId="0" borderId="29" xfId="37" applyFont="1" applyBorder="1" applyAlignment="1">
      <alignment/>
    </xf>
    <xf numFmtId="43" fontId="25" fillId="0" borderId="30" xfId="37" applyFont="1" applyBorder="1" applyAlignment="1">
      <alignment/>
    </xf>
    <xf numFmtId="43" fontId="25" fillId="0" borderId="29" xfId="0" applyNumberFormat="1" applyFont="1" applyBorder="1" applyAlignment="1">
      <alignment/>
    </xf>
    <xf numFmtId="43" fontId="25" fillId="0" borderId="0" xfId="37" applyFont="1" applyAlignment="1">
      <alignment/>
    </xf>
    <xf numFmtId="43" fontId="25" fillId="0" borderId="29" xfId="37" applyFont="1" applyBorder="1" applyAlignment="1">
      <alignment horizontal="right"/>
    </xf>
    <xf numFmtId="43" fontId="25" fillId="0" borderId="15" xfId="37" applyFont="1" applyBorder="1" applyAlignment="1">
      <alignment horizontal="right"/>
    </xf>
    <xf numFmtId="0" fontId="25" fillId="0" borderId="16" xfId="0" applyFont="1" applyBorder="1" applyAlignment="1">
      <alignment/>
    </xf>
    <xf numFmtId="43" fontId="25" fillId="0" borderId="31" xfId="37" applyFont="1" applyBorder="1" applyAlignment="1">
      <alignment horizontal="center"/>
    </xf>
    <xf numFmtId="43" fontId="25" fillId="0" borderId="16" xfId="37" applyFont="1" applyBorder="1" applyAlignment="1">
      <alignment horizontal="right"/>
    </xf>
    <xf numFmtId="43" fontId="25" fillId="0" borderId="27" xfId="37" applyFont="1" applyBorder="1" applyAlignment="1">
      <alignment/>
    </xf>
    <xf numFmtId="43" fontId="25" fillId="0" borderId="16" xfId="37" applyFont="1" applyBorder="1" applyAlignment="1">
      <alignment/>
    </xf>
    <xf numFmtId="0" fontId="22" fillId="0" borderId="17" xfId="0" applyFont="1" applyBorder="1" applyAlignment="1">
      <alignment horizontal="center"/>
    </xf>
    <xf numFmtId="43" fontId="22" fillId="0" borderId="18" xfId="37" applyFont="1" applyBorder="1" applyAlignment="1">
      <alignment/>
    </xf>
    <xf numFmtId="43" fontId="22" fillId="0" borderId="17" xfId="37" applyFont="1" applyBorder="1" applyAlignment="1">
      <alignment/>
    </xf>
    <xf numFmtId="43" fontId="22" fillId="0" borderId="32" xfId="37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4" fillId="0" borderId="28" xfId="0" applyFont="1" applyBorder="1" applyAlignment="1">
      <alignment/>
    </xf>
    <xf numFmtId="43" fontId="25" fillId="0" borderId="33" xfId="37" applyFont="1" applyBorder="1" applyAlignment="1">
      <alignment/>
    </xf>
    <xf numFmtId="0" fontId="25" fillId="0" borderId="0" xfId="0" applyFont="1" applyAlignment="1">
      <alignment/>
    </xf>
    <xf numFmtId="0" fontId="25" fillId="0" borderId="34" xfId="0" applyFont="1" applyBorder="1" applyAlignment="1">
      <alignment/>
    </xf>
    <xf numFmtId="43" fontId="25" fillId="0" borderId="35" xfId="37" applyFont="1" applyBorder="1" applyAlignment="1">
      <alignment horizontal="right"/>
    </xf>
    <xf numFmtId="43" fontId="25" fillId="0" borderId="11" xfId="37" applyFont="1" applyBorder="1" applyAlignment="1">
      <alignment/>
    </xf>
    <xf numFmtId="0" fontId="25" fillId="0" borderId="31" xfId="0" applyFont="1" applyBorder="1" applyAlignment="1">
      <alignment/>
    </xf>
    <xf numFmtId="43" fontId="25" fillId="0" borderId="31" xfId="37" applyFont="1" applyBorder="1" applyAlignment="1">
      <alignment/>
    </xf>
    <xf numFmtId="43" fontId="22" fillId="0" borderId="20" xfId="37" applyFont="1" applyBorder="1" applyAlignment="1">
      <alignment/>
    </xf>
    <xf numFmtId="43" fontId="22" fillId="0" borderId="0" xfId="37" applyFont="1" applyAlignment="1">
      <alignment/>
    </xf>
    <xf numFmtId="43" fontId="22" fillId="0" borderId="23" xfId="37" applyFont="1" applyBorder="1" applyAlignment="1">
      <alignment/>
    </xf>
    <xf numFmtId="43" fontId="23" fillId="0" borderId="0" xfId="0" applyNumberFormat="1" applyFont="1" applyAlignment="1">
      <alignment/>
    </xf>
    <xf numFmtId="43" fontId="25" fillId="33" borderId="30" xfId="37" applyFont="1" applyFill="1" applyBorder="1" applyAlignment="1">
      <alignment/>
    </xf>
    <xf numFmtId="43" fontId="25" fillId="33" borderId="29" xfId="37" applyFont="1" applyFill="1" applyBorder="1" applyAlignment="1">
      <alignment/>
    </xf>
    <xf numFmtId="43" fontId="25" fillId="33" borderId="29" xfId="0" applyNumberFormat="1" applyFont="1" applyFill="1" applyBorder="1" applyAlignment="1">
      <alignment/>
    </xf>
    <xf numFmtId="43" fontId="25" fillId="33" borderId="15" xfId="0" applyNumberFormat="1" applyFont="1" applyFill="1" applyBorder="1" applyAlignment="1">
      <alignment/>
    </xf>
    <xf numFmtId="43" fontId="25" fillId="33" borderId="16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left"/>
    </xf>
    <xf numFmtId="43" fontId="29" fillId="0" borderId="17" xfId="37" applyFont="1" applyBorder="1" applyAlignment="1">
      <alignment/>
    </xf>
    <xf numFmtId="0" fontId="29" fillId="0" borderId="17" xfId="0" applyFont="1" applyBorder="1" applyAlignment="1">
      <alignment/>
    </xf>
    <xf numFmtId="43" fontId="29" fillId="0" borderId="17" xfId="37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43" fontId="27" fillId="0" borderId="17" xfId="37" applyFont="1" applyBorder="1" applyAlignment="1">
      <alignment/>
    </xf>
    <xf numFmtId="43" fontId="27" fillId="0" borderId="17" xfId="37" applyFont="1" applyBorder="1" applyAlignment="1">
      <alignment horizontal="right"/>
    </xf>
    <xf numFmtId="0" fontId="30" fillId="0" borderId="17" xfId="0" applyFont="1" applyBorder="1" applyAlignment="1">
      <alignment horizontal="right"/>
    </xf>
    <xf numFmtId="43" fontId="30" fillId="0" borderId="17" xfId="37" applyFont="1" applyBorder="1" applyAlignment="1">
      <alignment/>
    </xf>
    <xf numFmtId="43" fontId="30" fillId="0" borderId="17" xfId="37" applyFont="1" applyBorder="1" applyAlignment="1">
      <alignment horizontal="right"/>
    </xf>
    <xf numFmtId="43" fontId="30" fillId="0" borderId="17" xfId="37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9" fillId="0" borderId="17" xfId="37" applyFont="1" applyBorder="1" applyAlignment="1">
      <alignment horizontal="center"/>
    </xf>
    <xf numFmtId="43" fontId="29" fillId="0" borderId="16" xfId="37" applyFont="1" applyBorder="1" applyAlignment="1">
      <alignment horizontal="center"/>
    </xf>
    <xf numFmtId="43" fontId="27" fillId="0" borderId="17" xfId="0" applyNumberFormat="1" applyFont="1" applyBorder="1" applyAlignment="1">
      <alignment horizontal="center"/>
    </xf>
    <xf numFmtId="43" fontId="27" fillId="0" borderId="17" xfId="0" applyNumberFormat="1" applyFont="1" applyBorder="1" applyAlignment="1">
      <alignment horizontal="right"/>
    </xf>
    <xf numFmtId="43" fontId="27" fillId="0" borderId="16" xfId="0" applyNumberFormat="1" applyFont="1" applyBorder="1" applyAlignment="1">
      <alignment horizontal="center"/>
    </xf>
    <xf numFmtId="43" fontId="30" fillId="0" borderId="17" xfId="37" applyFont="1" applyBorder="1" applyAlignment="1">
      <alignment horizontal="center"/>
    </xf>
    <xf numFmtId="43" fontId="30" fillId="0" borderId="16" xfId="37" applyFont="1" applyBorder="1" applyAlignment="1">
      <alignment horizontal="center"/>
    </xf>
    <xf numFmtId="43" fontId="27" fillId="0" borderId="17" xfId="37" applyFont="1" applyBorder="1" applyAlignment="1">
      <alignment horizontal="center"/>
    </xf>
    <xf numFmtId="43" fontId="27" fillId="0" borderId="16" xfId="37" applyFont="1" applyBorder="1" applyAlignment="1">
      <alignment horizontal="center"/>
    </xf>
    <xf numFmtId="0" fontId="29" fillId="0" borderId="17" xfId="0" applyFont="1" applyBorder="1" applyAlignment="1">
      <alignment horizontal="right"/>
    </xf>
    <xf numFmtId="43" fontId="28" fillId="0" borderId="17" xfId="37" applyFont="1" applyBorder="1" applyAlignment="1">
      <alignment/>
    </xf>
    <xf numFmtId="43" fontId="29" fillId="0" borderId="17" xfId="37" applyFont="1" applyBorder="1" applyAlignment="1">
      <alignment/>
    </xf>
    <xf numFmtId="0" fontId="28" fillId="34" borderId="17" xfId="0" applyFont="1" applyFill="1" applyBorder="1" applyAlignment="1">
      <alignment horizontal="right"/>
    </xf>
    <xf numFmtId="43" fontId="28" fillId="34" borderId="17" xfId="37" applyFont="1" applyFill="1" applyBorder="1" applyAlignment="1">
      <alignment/>
    </xf>
    <xf numFmtId="43" fontId="27" fillId="0" borderId="10" xfId="37" applyFont="1" applyBorder="1" applyAlignment="1">
      <alignment horizontal="right"/>
    </xf>
    <xf numFmtId="0" fontId="30" fillId="0" borderId="20" xfId="0" applyFont="1" applyBorder="1" applyAlignment="1">
      <alignment horizontal="right"/>
    </xf>
    <xf numFmtId="43" fontId="30" fillId="0" borderId="20" xfId="37" applyFont="1" applyBorder="1" applyAlignment="1">
      <alignment/>
    </xf>
    <xf numFmtId="43" fontId="30" fillId="0" borderId="20" xfId="37" applyFont="1" applyBorder="1" applyAlignment="1">
      <alignment horizontal="right"/>
    </xf>
    <xf numFmtId="207" fontId="30" fillId="0" borderId="20" xfId="37" applyNumberFormat="1" applyFont="1" applyBorder="1" applyAlignment="1">
      <alignment/>
    </xf>
    <xf numFmtId="43" fontId="23" fillId="0" borderId="0" xfId="37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3" fontId="33" fillId="0" borderId="0" xfId="37" applyFont="1" applyAlignment="1">
      <alignment horizontal="center"/>
    </xf>
    <xf numFmtId="43" fontId="3" fillId="0" borderId="14" xfId="37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43" fontId="3" fillId="0" borderId="15" xfId="37" applyFont="1" applyBorder="1" applyAlignment="1">
      <alignment/>
    </xf>
    <xf numFmtId="43" fontId="30" fillId="0" borderId="17" xfId="37" applyFont="1" applyBorder="1" applyAlignment="1">
      <alignment horizontal="center" vertical="justify"/>
    </xf>
    <xf numFmtId="208" fontId="30" fillId="0" borderId="17" xfId="37" applyNumberFormat="1" applyFont="1" applyBorder="1" applyAlignment="1">
      <alignment/>
    </xf>
    <xf numFmtId="208" fontId="30" fillId="0" borderId="20" xfId="37" applyNumberFormat="1" applyFont="1" applyBorder="1" applyAlignment="1">
      <alignment/>
    </xf>
    <xf numFmtId="43" fontId="30" fillId="0" borderId="20" xfId="37" applyNumberFormat="1" applyFont="1" applyBorder="1" applyAlignment="1">
      <alignment horizontal="right"/>
    </xf>
    <xf numFmtId="208" fontId="30" fillId="0" borderId="20" xfId="37" applyNumberFormat="1" applyFont="1" applyBorder="1" applyAlignment="1">
      <alignment horizontal="right"/>
    </xf>
    <xf numFmtId="0" fontId="17" fillId="0" borderId="17" xfId="0" applyFont="1" applyBorder="1" applyAlignment="1">
      <alignment horizontal="center"/>
    </xf>
    <xf numFmtId="43" fontId="1" fillId="0" borderId="14" xfId="37" applyFont="1" applyBorder="1" applyAlignment="1">
      <alignment/>
    </xf>
    <xf numFmtId="43" fontId="17" fillId="0" borderId="21" xfId="37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3" fontId="15" fillId="0" borderId="10" xfId="37" applyFont="1" applyBorder="1" applyAlignment="1">
      <alignment horizontal="center"/>
    </xf>
    <xf numFmtId="43" fontId="15" fillId="0" borderId="16" xfId="37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3" fontId="22" fillId="0" borderId="0" xfId="37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43" fontId="22" fillId="0" borderId="0" xfId="37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27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tabSelected="1" zoomScale="150" zoomScaleNormal="150" zoomScalePageLayoutView="0" workbookViewId="0" topLeftCell="A1">
      <selection activeCell="B5" sqref="B5"/>
    </sheetView>
  </sheetViews>
  <sheetFormatPr defaultColWidth="9.140625" defaultRowHeight="21.75"/>
  <cols>
    <col min="1" max="1" width="47.28125" style="19" customWidth="1"/>
    <col min="2" max="2" width="20.28125" style="106" customWidth="1"/>
    <col min="3" max="3" width="3.57421875" style="106" customWidth="1"/>
    <col min="4" max="4" width="22.57421875" style="106" customWidth="1"/>
  </cols>
  <sheetData>
    <row r="1" spans="1:4" s="1" customFormat="1" ht="21.75" customHeight="1">
      <c r="A1" s="271" t="s">
        <v>161</v>
      </c>
      <c r="B1" s="271"/>
      <c r="C1" s="271"/>
      <c r="D1" s="271"/>
    </row>
    <row r="2" spans="1:4" s="1" customFormat="1" ht="20.25" customHeight="1">
      <c r="A2" s="271" t="s">
        <v>83</v>
      </c>
      <c r="B2" s="271"/>
      <c r="C2" s="271"/>
      <c r="D2" s="271"/>
    </row>
    <row r="3" spans="1:4" s="1" customFormat="1" ht="21">
      <c r="A3" s="271" t="s">
        <v>301</v>
      </c>
      <c r="B3" s="271"/>
      <c r="C3" s="271"/>
      <c r="D3" s="271"/>
    </row>
    <row r="4" spans="1:4" s="1" customFormat="1" ht="21">
      <c r="A4" s="51" t="s">
        <v>32</v>
      </c>
      <c r="B4" s="56" t="s">
        <v>24</v>
      </c>
      <c r="C4" s="57"/>
      <c r="D4" s="56" t="s">
        <v>81</v>
      </c>
    </row>
    <row r="5" spans="1:4" s="1" customFormat="1" ht="21">
      <c r="A5" s="1" t="s">
        <v>84</v>
      </c>
      <c r="B5" s="22">
        <v>5128495.12</v>
      </c>
      <c r="C5" s="22"/>
      <c r="D5" s="22">
        <v>57319932.94</v>
      </c>
    </row>
    <row r="6" spans="1:4" s="1" customFormat="1" ht="21">
      <c r="A6" s="1" t="s">
        <v>167</v>
      </c>
      <c r="B6" s="22">
        <v>326063.11</v>
      </c>
      <c r="C6" s="22"/>
      <c r="D6" s="22">
        <v>1292246.83</v>
      </c>
    </row>
    <row r="7" spans="1:4" s="1" customFormat="1" ht="21">
      <c r="A7" s="1" t="s">
        <v>168</v>
      </c>
      <c r="B7" s="22">
        <v>171120</v>
      </c>
      <c r="C7" s="22"/>
      <c r="D7" s="22">
        <v>8852900</v>
      </c>
    </row>
    <row r="8" spans="1:4" s="1" customFormat="1" ht="21">
      <c r="A8" s="1" t="s">
        <v>88</v>
      </c>
      <c r="B8" s="22">
        <v>52032</v>
      </c>
      <c r="C8" s="22"/>
      <c r="D8" s="22">
        <v>1242812</v>
      </c>
    </row>
    <row r="9" spans="1:4" s="1" customFormat="1" ht="21">
      <c r="A9" s="1" t="s">
        <v>169</v>
      </c>
      <c r="B9" s="22">
        <v>275040</v>
      </c>
      <c r="C9" s="22"/>
      <c r="D9" s="22">
        <v>4458340</v>
      </c>
    </row>
    <row r="10" spans="1:4" s="1" customFormat="1" ht="21">
      <c r="A10" s="1" t="s">
        <v>141</v>
      </c>
      <c r="B10" s="22">
        <v>928.27</v>
      </c>
      <c r="C10" s="22"/>
      <c r="D10" s="22">
        <v>8742.47</v>
      </c>
    </row>
    <row r="11" spans="2:4" s="1" customFormat="1" ht="21">
      <c r="B11" s="22"/>
      <c r="C11" s="22"/>
      <c r="D11" s="22"/>
    </row>
    <row r="12" spans="2:4" s="1" customFormat="1" ht="21">
      <c r="B12" s="22"/>
      <c r="C12" s="22"/>
      <c r="D12" s="22"/>
    </row>
    <row r="13" spans="2:4" s="1" customFormat="1" ht="21">
      <c r="B13" s="22"/>
      <c r="C13" s="22"/>
      <c r="D13" s="22"/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2" customFormat="1" ht="21.75" thickBot="1">
      <c r="A18" s="50" t="s">
        <v>18</v>
      </c>
      <c r="B18" s="92">
        <f>SUM(B5:B17)</f>
        <v>5953678.5</v>
      </c>
      <c r="C18" s="58"/>
      <c r="D18" s="92">
        <f>SUM(D5:D17)</f>
        <v>73174974.24</v>
      </c>
    </row>
    <row r="19" spans="1:4" s="1" customFormat="1" ht="21.75" thickTop="1">
      <c r="A19" s="51" t="s">
        <v>41</v>
      </c>
      <c r="B19" s="22"/>
      <c r="C19" s="22"/>
      <c r="D19" s="22"/>
    </row>
    <row r="20" spans="1:4" s="1" customFormat="1" ht="21">
      <c r="A20" s="1" t="s">
        <v>85</v>
      </c>
      <c r="B20" s="22">
        <v>3061343.86</v>
      </c>
      <c r="C20" s="22"/>
      <c r="D20" s="22">
        <v>29026086.86</v>
      </c>
    </row>
    <row r="21" spans="1:4" s="1" customFormat="1" ht="21">
      <c r="A21" s="1" t="s">
        <v>166</v>
      </c>
      <c r="B21" s="22">
        <v>208896.81</v>
      </c>
      <c r="C21" s="22"/>
      <c r="D21" s="22">
        <v>1861322.59</v>
      </c>
    </row>
    <row r="22" spans="1:4" s="1" customFormat="1" ht="21">
      <c r="A22" s="1" t="s">
        <v>86</v>
      </c>
      <c r="B22" s="22">
        <v>0</v>
      </c>
      <c r="C22" s="22"/>
      <c r="D22" s="22">
        <v>563411.25</v>
      </c>
    </row>
    <row r="23" spans="1:4" s="1" customFormat="1" ht="21">
      <c r="A23" s="1" t="s">
        <v>164</v>
      </c>
      <c r="B23" s="22">
        <v>914460</v>
      </c>
      <c r="C23" s="22"/>
      <c r="D23" s="22">
        <v>7387080</v>
      </c>
    </row>
    <row r="24" spans="1:4" s="1" customFormat="1" ht="21">
      <c r="A24" s="1" t="s">
        <v>165</v>
      </c>
      <c r="B24" s="22">
        <v>103000</v>
      </c>
      <c r="C24" s="22"/>
      <c r="D24" s="22">
        <v>4498340</v>
      </c>
    </row>
    <row r="25" spans="1:4" s="1" customFormat="1" ht="21">
      <c r="A25" s="1" t="s">
        <v>120</v>
      </c>
      <c r="B25" s="22">
        <v>0</v>
      </c>
      <c r="C25" s="22"/>
      <c r="D25" s="22">
        <v>1967676</v>
      </c>
    </row>
    <row r="26" spans="1:4" s="1" customFormat="1" ht="21">
      <c r="A26" s="1" t="s">
        <v>68</v>
      </c>
      <c r="B26" s="22">
        <v>0</v>
      </c>
      <c r="C26" s="22"/>
      <c r="D26" s="22">
        <v>806665.21</v>
      </c>
    </row>
    <row r="27" spans="1:4" s="1" customFormat="1" ht="21">
      <c r="A27" s="1" t="s">
        <v>5</v>
      </c>
      <c r="B27" s="22">
        <v>57536</v>
      </c>
      <c r="C27" s="22"/>
      <c r="D27" s="22">
        <v>1341644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2" customFormat="1" ht="21.75" thickBot="1">
      <c r="A31" s="50" t="s">
        <v>18</v>
      </c>
      <c r="B31" s="92">
        <f>SUM(B20:B30)</f>
        <v>4345236.67</v>
      </c>
      <c r="C31" s="58"/>
      <c r="D31" s="92">
        <f>SUM(D20:D30)</f>
        <v>47452225.910000004</v>
      </c>
    </row>
    <row r="32" spans="1:4" s="1" customFormat="1" ht="21.75" thickTop="1">
      <c r="A32" s="52" t="s">
        <v>87</v>
      </c>
      <c r="B32" s="58">
        <f>B18-B31</f>
        <v>1608441.83</v>
      </c>
      <c r="C32" s="58"/>
      <c r="D32" s="58">
        <f>D18-D31</f>
        <v>25722748.32999999</v>
      </c>
    </row>
    <row r="33" spans="1:4" s="1" customFormat="1" ht="21">
      <c r="A33" s="52"/>
      <c r="B33" s="58"/>
      <c r="C33" s="58"/>
      <c r="D33" s="58"/>
    </row>
    <row r="34" spans="1:4" s="1" customFormat="1" ht="21">
      <c r="A34" s="52"/>
      <c r="B34" s="58"/>
      <c r="C34" s="58"/>
      <c r="D34" s="58"/>
    </row>
    <row r="35" spans="1:6" s="1" customFormat="1" ht="21">
      <c r="A35" s="272" t="s">
        <v>283</v>
      </c>
      <c r="B35" s="272"/>
      <c r="C35" s="272"/>
      <c r="D35" s="272"/>
      <c r="E35" s="48"/>
      <c r="F35" s="48"/>
    </row>
    <row r="36" spans="1:6" s="1" customFormat="1" ht="21">
      <c r="A36" s="272" t="s">
        <v>282</v>
      </c>
      <c r="B36" s="272"/>
      <c r="C36" s="272"/>
      <c r="D36" s="272"/>
      <c r="E36" s="48"/>
      <c r="F36" s="48"/>
    </row>
    <row r="37" spans="1:6" s="3" customFormat="1" ht="23.25">
      <c r="A37" s="273" t="s">
        <v>131</v>
      </c>
      <c r="B37" s="273"/>
      <c r="C37" s="273"/>
      <c r="D37" s="273"/>
      <c r="E37" s="48"/>
      <c r="F37" s="48"/>
    </row>
    <row r="38" spans="2:4" s="3" customFormat="1" ht="23.25">
      <c r="B38" s="4"/>
      <c r="C38" s="4"/>
      <c r="D38" s="4"/>
    </row>
    <row r="39" spans="2:4" s="3" customFormat="1" ht="23.25">
      <c r="B39" s="4"/>
      <c r="C39" s="4"/>
      <c r="D39" s="4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</sheetData>
  <sheetProtection/>
  <mergeCells count="6">
    <mergeCell ref="A1:D1"/>
    <mergeCell ref="A2:D2"/>
    <mergeCell ref="A3:D3"/>
    <mergeCell ref="A35:D35"/>
    <mergeCell ref="A36:D36"/>
    <mergeCell ref="A37:D37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="160" zoomScaleNormal="160" zoomScalePageLayoutView="0" workbookViewId="0" topLeftCell="A1">
      <selection activeCell="A12" sqref="A1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00390625" style="0" customWidth="1"/>
    <col min="13" max="13" width="10.7109375" style="0" customWidth="1"/>
    <col min="14" max="14" width="10.00390625" style="0" customWidth="1"/>
    <col min="15" max="15" width="11.00390625" style="0" customWidth="1"/>
    <col min="16" max="16" width="14.140625" style="0" customWidth="1"/>
  </cols>
  <sheetData>
    <row r="1" spans="1:15" s="166" customFormat="1" ht="17.25">
      <c r="A1" s="331" t="s">
        <v>203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s="166" customFormat="1" ht="17.25">
      <c r="A2" s="331" t="s">
        <v>204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s="166" customFormat="1" ht="17.25">
      <c r="A3" s="332" t="s">
        <v>297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15" s="166" customFormat="1" ht="17.25">
      <c r="A4" s="167" t="s">
        <v>30</v>
      </c>
      <c r="B4" s="168" t="s">
        <v>27</v>
      </c>
      <c r="C4" s="169" t="s">
        <v>18</v>
      </c>
      <c r="D4" s="168" t="s">
        <v>205</v>
      </c>
      <c r="E4" s="169" t="s">
        <v>206</v>
      </c>
      <c r="F4" s="168" t="s">
        <v>207</v>
      </c>
      <c r="G4" s="169" t="s">
        <v>208</v>
      </c>
      <c r="H4" s="168" t="s">
        <v>209</v>
      </c>
      <c r="I4" s="169" t="s">
        <v>210</v>
      </c>
      <c r="J4" s="168" t="s">
        <v>211</v>
      </c>
      <c r="K4" s="169" t="s">
        <v>212</v>
      </c>
      <c r="L4" s="168" t="s">
        <v>213</v>
      </c>
      <c r="M4" s="169" t="s">
        <v>214</v>
      </c>
      <c r="N4" s="169" t="s">
        <v>215</v>
      </c>
      <c r="O4" s="169" t="s">
        <v>42</v>
      </c>
    </row>
    <row r="5" spans="1:15" s="166" customFormat="1" ht="17.25">
      <c r="A5" s="170"/>
      <c r="B5" s="171"/>
      <c r="C5" s="172"/>
      <c r="D5" s="171"/>
      <c r="E5" s="172" t="s">
        <v>216</v>
      </c>
      <c r="F5" s="171"/>
      <c r="G5" s="172"/>
      <c r="H5" s="171" t="s">
        <v>217</v>
      </c>
      <c r="I5" s="172" t="s">
        <v>218</v>
      </c>
      <c r="J5" s="171" t="s">
        <v>219</v>
      </c>
      <c r="K5" s="172" t="s">
        <v>220</v>
      </c>
      <c r="L5" s="171" t="s">
        <v>221</v>
      </c>
      <c r="M5" s="172"/>
      <c r="N5" s="172" t="s">
        <v>222</v>
      </c>
      <c r="O5" s="172"/>
    </row>
    <row r="6" spans="1:15" s="166" customFormat="1" ht="17.25">
      <c r="A6" s="170"/>
      <c r="B6" s="171"/>
      <c r="C6" s="172"/>
      <c r="D6" s="171"/>
      <c r="E6" s="172"/>
      <c r="F6" s="171"/>
      <c r="G6" s="172"/>
      <c r="H6" s="171"/>
      <c r="I6" s="173"/>
      <c r="J6" s="172" t="s">
        <v>223</v>
      </c>
      <c r="K6" s="171" t="s">
        <v>224</v>
      </c>
      <c r="L6" s="172" t="s">
        <v>225</v>
      </c>
      <c r="M6" s="174"/>
      <c r="N6" s="172"/>
      <c r="O6" s="172"/>
    </row>
    <row r="7" spans="1:15" s="166" customFormat="1" ht="17.25">
      <c r="A7" s="175"/>
      <c r="B7" s="176"/>
      <c r="C7" s="177"/>
      <c r="D7" s="176" t="s">
        <v>226</v>
      </c>
      <c r="E7" s="177" t="s">
        <v>227</v>
      </c>
      <c r="F7" s="176" t="s">
        <v>228</v>
      </c>
      <c r="G7" s="177" t="s">
        <v>229</v>
      </c>
      <c r="H7" s="176" t="s">
        <v>230</v>
      </c>
      <c r="I7" s="177" t="s">
        <v>231</v>
      </c>
      <c r="J7" s="176" t="s">
        <v>232</v>
      </c>
      <c r="K7" s="177" t="s">
        <v>233</v>
      </c>
      <c r="L7" s="176" t="s">
        <v>234</v>
      </c>
      <c r="M7" s="177" t="s">
        <v>235</v>
      </c>
      <c r="N7" s="177" t="s">
        <v>236</v>
      </c>
      <c r="O7" s="177" t="s">
        <v>237</v>
      </c>
    </row>
    <row r="8" spans="1:15" s="166" customFormat="1" ht="17.25">
      <c r="A8" s="178" t="s">
        <v>41</v>
      </c>
      <c r="B8" s="179"/>
      <c r="C8" s="180"/>
      <c r="D8" s="181"/>
      <c r="E8" s="180"/>
      <c r="F8" s="181"/>
      <c r="G8" s="180"/>
      <c r="H8" s="181"/>
      <c r="I8" s="180"/>
      <c r="J8" s="181"/>
      <c r="K8" s="180"/>
      <c r="L8" s="181"/>
      <c r="M8" s="180"/>
      <c r="N8" s="180"/>
      <c r="O8" s="182"/>
    </row>
    <row r="9" spans="1:16" s="166" customFormat="1" ht="17.25">
      <c r="A9" s="183" t="s">
        <v>42</v>
      </c>
      <c r="B9" s="184">
        <v>1364039</v>
      </c>
      <c r="C9" s="184">
        <v>925178</v>
      </c>
      <c r="D9" s="212"/>
      <c r="E9" s="213"/>
      <c r="F9" s="212"/>
      <c r="G9" s="213"/>
      <c r="H9" s="212"/>
      <c r="I9" s="213"/>
      <c r="J9" s="212"/>
      <c r="K9" s="213"/>
      <c r="L9" s="212"/>
      <c r="M9" s="213"/>
      <c r="N9" s="213"/>
      <c r="O9" s="186">
        <v>925178</v>
      </c>
      <c r="P9" s="211">
        <f>SUM(O9)</f>
        <v>925178</v>
      </c>
    </row>
    <row r="10" spans="1:16" s="166" customFormat="1" ht="17.25">
      <c r="A10" s="183" t="s">
        <v>238</v>
      </c>
      <c r="B10" s="184">
        <v>9769343</v>
      </c>
      <c r="C10" s="211">
        <v>7466973</v>
      </c>
      <c r="D10" s="185">
        <v>5512552</v>
      </c>
      <c r="E10" s="184"/>
      <c r="F10" s="185">
        <v>432160</v>
      </c>
      <c r="G10" s="184">
        <v>565773</v>
      </c>
      <c r="H10" s="185">
        <v>150000</v>
      </c>
      <c r="I10" s="184"/>
      <c r="J10" s="185"/>
      <c r="K10" s="184"/>
      <c r="L10" s="185">
        <v>649868</v>
      </c>
      <c r="M10" s="184">
        <v>156620</v>
      </c>
      <c r="N10" s="184"/>
      <c r="O10" s="214"/>
      <c r="P10" s="211">
        <f>SUM(D10:O10)</f>
        <v>7466973</v>
      </c>
    </row>
    <row r="11" spans="1:16" s="166" customFormat="1" ht="17.25">
      <c r="A11" s="182" t="s">
        <v>144</v>
      </c>
      <c r="B11" s="180">
        <v>4164203</v>
      </c>
      <c r="C11" s="211">
        <v>2932246</v>
      </c>
      <c r="D11" s="181">
        <v>968847</v>
      </c>
      <c r="E11" s="184"/>
      <c r="F11" s="181">
        <v>219908</v>
      </c>
      <c r="G11" s="180"/>
      <c r="H11" s="181">
        <v>62708</v>
      </c>
      <c r="I11" s="180">
        <v>1465950</v>
      </c>
      <c r="J11" s="181"/>
      <c r="K11" s="180"/>
      <c r="L11" s="181">
        <v>125417</v>
      </c>
      <c r="M11" s="180">
        <v>89416</v>
      </c>
      <c r="N11" s="180"/>
      <c r="O11" s="215"/>
      <c r="P11" s="211">
        <f>SUM(D11:O11)</f>
        <v>2932246</v>
      </c>
    </row>
    <row r="12" spans="1:16" s="166" customFormat="1" ht="17.25">
      <c r="A12" s="183" t="s">
        <v>7</v>
      </c>
      <c r="B12" s="188">
        <v>3658915</v>
      </c>
      <c r="C12" s="188">
        <v>1021229.53</v>
      </c>
      <c r="D12" s="185">
        <v>266076.5</v>
      </c>
      <c r="E12" s="184">
        <v>191000</v>
      </c>
      <c r="F12" s="185">
        <v>68125.18</v>
      </c>
      <c r="G12" s="184">
        <v>304894</v>
      </c>
      <c r="H12" s="185">
        <v>61386.5</v>
      </c>
      <c r="I12" s="184">
        <v>0</v>
      </c>
      <c r="J12" s="185">
        <v>0</v>
      </c>
      <c r="K12" s="184">
        <v>0</v>
      </c>
      <c r="L12" s="185">
        <v>76760</v>
      </c>
      <c r="M12" s="184">
        <v>52987.35</v>
      </c>
      <c r="N12" s="184">
        <v>0</v>
      </c>
      <c r="O12" s="214"/>
      <c r="P12" s="211">
        <f aca="true" t="shared" si="0" ref="P12:P20">SUM(D12:O12)</f>
        <v>1021229.5299999999</v>
      </c>
    </row>
    <row r="13" spans="1:16" s="166" customFormat="1" ht="17.25">
      <c r="A13" s="182" t="s">
        <v>8</v>
      </c>
      <c r="B13" s="189">
        <v>6147970</v>
      </c>
      <c r="C13" s="189">
        <v>3327625.01</v>
      </c>
      <c r="D13" s="181">
        <v>894639.06</v>
      </c>
      <c r="E13" s="184">
        <v>681509.81</v>
      </c>
      <c r="F13" s="181">
        <v>472670</v>
      </c>
      <c r="G13" s="180">
        <v>531328.25</v>
      </c>
      <c r="H13" s="181">
        <v>167566</v>
      </c>
      <c r="I13" s="180">
        <v>0</v>
      </c>
      <c r="J13" s="181">
        <v>117400</v>
      </c>
      <c r="K13" s="180">
        <v>169525</v>
      </c>
      <c r="L13" s="181">
        <v>95176.89</v>
      </c>
      <c r="M13" s="180">
        <v>197810</v>
      </c>
      <c r="N13" s="180">
        <v>0</v>
      </c>
      <c r="O13" s="215"/>
      <c r="P13" s="211">
        <f>SUM(D13:O13)</f>
        <v>3327625.0100000002</v>
      </c>
    </row>
    <row r="14" spans="1:16" s="166" customFormat="1" ht="17.25">
      <c r="A14" s="183" t="s">
        <v>9</v>
      </c>
      <c r="B14" s="188">
        <v>4537400</v>
      </c>
      <c r="C14" s="188">
        <v>2428221.1</v>
      </c>
      <c r="D14" s="185">
        <v>302112.1</v>
      </c>
      <c r="E14" s="184">
        <v>0</v>
      </c>
      <c r="F14" s="185">
        <v>1150850</v>
      </c>
      <c r="G14" s="184">
        <v>105309</v>
      </c>
      <c r="H14" s="185">
        <v>27520</v>
      </c>
      <c r="I14" s="184">
        <v>659207</v>
      </c>
      <c r="J14" s="185">
        <v>0</v>
      </c>
      <c r="K14" s="184">
        <v>0</v>
      </c>
      <c r="L14" s="185">
        <v>156379</v>
      </c>
      <c r="M14" s="184">
        <v>26844</v>
      </c>
      <c r="N14" s="184">
        <v>0</v>
      </c>
      <c r="O14" s="214"/>
      <c r="P14" s="256">
        <f t="shared" si="0"/>
        <v>2428221.1</v>
      </c>
    </row>
    <row r="15" spans="1:16" s="166" customFormat="1" ht="17.25">
      <c r="A15" s="182" t="s">
        <v>10</v>
      </c>
      <c r="B15" s="189">
        <v>419000</v>
      </c>
      <c r="C15" s="189">
        <v>288527.26</v>
      </c>
      <c r="D15" s="181">
        <v>288527.26</v>
      </c>
      <c r="E15" s="180">
        <v>0</v>
      </c>
      <c r="F15" s="181">
        <v>0</v>
      </c>
      <c r="G15" s="180">
        <v>0</v>
      </c>
      <c r="H15" s="181">
        <v>0</v>
      </c>
      <c r="I15" s="180">
        <v>0</v>
      </c>
      <c r="J15" s="181">
        <v>0</v>
      </c>
      <c r="K15" s="180">
        <v>0</v>
      </c>
      <c r="L15" s="181">
        <v>0</v>
      </c>
      <c r="M15" s="180">
        <v>0</v>
      </c>
      <c r="N15" s="180">
        <v>0</v>
      </c>
      <c r="O15" s="215"/>
      <c r="P15" s="211">
        <f t="shared" si="0"/>
        <v>288527.26</v>
      </c>
    </row>
    <row r="16" spans="1:16" s="166" customFormat="1" ht="17.25">
      <c r="A16" s="183" t="s">
        <v>239</v>
      </c>
      <c r="B16" s="188">
        <v>2014900</v>
      </c>
      <c r="C16" s="188">
        <v>1414541.96</v>
      </c>
      <c r="D16" s="185">
        <v>282685.24</v>
      </c>
      <c r="E16" s="184">
        <v>0</v>
      </c>
      <c r="F16" s="185">
        <v>60270</v>
      </c>
      <c r="G16" s="184">
        <v>123830</v>
      </c>
      <c r="H16" s="185">
        <v>15296.72</v>
      </c>
      <c r="I16" s="184">
        <v>0</v>
      </c>
      <c r="J16" s="185">
        <v>6280</v>
      </c>
      <c r="K16" s="184">
        <v>17000</v>
      </c>
      <c r="L16" s="185">
        <v>909180</v>
      </c>
      <c r="M16" s="184">
        <v>0</v>
      </c>
      <c r="N16" s="184">
        <v>0</v>
      </c>
      <c r="O16" s="214"/>
      <c r="P16" s="256">
        <f t="shared" si="0"/>
        <v>1414541.96</v>
      </c>
    </row>
    <row r="17" spans="1:16" s="166" customFormat="1" ht="17.25">
      <c r="A17" s="182" t="s">
        <v>240</v>
      </c>
      <c r="B17" s="189">
        <v>7528800</v>
      </c>
      <c r="C17" s="189">
        <v>6540000</v>
      </c>
      <c r="D17" s="181">
        <v>0</v>
      </c>
      <c r="E17" s="180">
        <v>0</v>
      </c>
      <c r="F17" s="181">
        <v>121400</v>
      </c>
      <c r="G17" s="180">
        <v>0</v>
      </c>
      <c r="H17" s="181">
        <v>0</v>
      </c>
      <c r="I17" s="180">
        <v>122000</v>
      </c>
      <c r="J17" s="181">
        <v>0</v>
      </c>
      <c r="K17" s="180">
        <v>0</v>
      </c>
      <c r="L17" s="181">
        <v>5571500</v>
      </c>
      <c r="M17" s="180">
        <v>90000</v>
      </c>
      <c r="N17" s="180">
        <v>635100</v>
      </c>
      <c r="O17" s="215"/>
      <c r="P17" s="256">
        <v>0</v>
      </c>
    </row>
    <row r="18" spans="1:16" s="166" customFormat="1" ht="17.25">
      <c r="A18" s="183" t="s">
        <v>11</v>
      </c>
      <c r="B18" s="188">
        <v>5337200</v>
      </c>
      <c r="C18" s="188">
        <v>2681545</v>
      </c>
      <c r="D18" s="185">
        <v>40000</v>
      </c>
      <c r="E18" s="184">
        <v>0</v>
      </c>
      <c r="F18" s="185">
        <v>2330900</v>
      </c>
      <c r="G18" s="184">
        <v>160000</v>
      </c>
      <c r="H18" s="185">
        <v>0</v>
      </c>
      <c r="I18" s="184">
        <v>0</v>
      </c>
      <c r="J18" s="185">
        <v>0</v>
      </c>
      <c r="K18" s="184">
        <v>150645</v>
      </c>
      <c r="L18" s="185">
        <v>0</v>
      </c>
      <c r="M18" s="184">
        <v>0</v>
      </c>
      <c r="N18" s="184">
        <v>0</v>
      </c>
      <c r="O18" s="214"/>
      <c r="P18" s="256">
        <f t="shared" si="0"/>
        <v>2681545</v>
      </c>
    </row>
    <row r="19" spans="1:16" s="166" customFormat="1" ht="17.25">
      <c r="A19" s="190" t="s">
        <v>241</v>
      </c>
      <c r="B19" s="191">
        <v>0</v>
      </c>
      <c r="C19" s="192">
        <v>7387080</v>
      </c>
      <c r="D19" s="193">
        <v>0</v>
      </c>
      <c r="E19" s="194">
        <v>0</v>
      </c>
      <c r="F19" s="193">
        <v>0</v>
      </c>
      <c r="G19" s="194">
        <v>0</v>
      </c>
      <c r="H19" s="193">
        <v>0</v>
      </c>
      <c r="I19" s="194">
        <v>0</v>
      </c>
      <c r="J19" s="193">
        <v>0</v>
      </c>
      <c r="K19" s="194">
        <v>0</v>
      </c>
      <c r="L19" s="193">
        <v>0</v>
      </c>
      <c r="M19" s="194">
        <v>0</v>
      </c>
      <c r="N19" s="194">
        <v>0</v>
      </c>
      <c r="O19" s="216"/>
      <c r="P19" s="211">
        <f>SUM(C19:O19)</f>
        <v>7387080</v>
      </c>
    </row>
    <row r="20" spans="1:16" s="166" customFormat="1" ht="17.25">
      <c r="A20" s="195" t="s">
        <v>18</v>
      </c>
      <c r="B20" s="196">
        <f aca="true" t="shared" si="1" ref="B20:N20">SUM(B9:B19)</f>
        <v>44941770</v>
      </c>
      <c r="C20" s="197">
        <f>SUM(C9:C19)</f>
        <v>36413166.86</v>
      </c>
      <c r="D20" s="198">
        <f>SUM(D9:D19)</f>
        <v>8555439.16</v>
      </c>
      <c r="E20" s="197">
        <f t="shared" si="1"/>
        <v>872509.81</v>
      </c>
      <c r="F20" s="198">
        <f t="shared" si="1"/>
        <v>4856283.18</v>
      </c>
      <c r="G20" s="197">
        <f t="shared" si="1"/>
        <v>1791134.25</v>
      </c>
      <c r="H20" s="198">
        <f t="shared" si="1"/>
        <v>484477.22</v>
      </c>
      <c r="I20" s="197">
        <f t="shared" si="1"/>
        <v>2247157</v>
      </c>
      <c r="J20" s="198">
        <f t="shared" si="1"/>
        <v>123680</v>
      </c>
      <c r="K20" s="197">
        <f t="shared" si="1"/>
        <v>337170</v>
      </c>
      <c r="L20" s="198">
        <f t="shared" si="1"/>
        <v>7584280.890000001</v>
      </c>
      <c r="M20" s="197">
        <f t="shared" si="1"/>
        <v>613677.35</v>
      </c>
      <c r="N20" s="197">
        <f t="shared" si="1"/>
        <v>635100</v>
      </c>
      <c r="O20" s="199">
        <f>SUM(O9:O19)</f>
        <v>925178</v>
      </c>
      <c r="P20" s="211">
        <f t="shared" si="0"/>
        <v>29026086.860000003</v>
      </c>
    </row>
    <row r="21" spans="1:15" s="166" customFormat="1" ht="17.25">
      <c r="A21" s="200" t="s">
        <v>32</v>
      </c>
      <c r="B21" s="201"/>
      <c r="C21" s="179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202"/>
    </row>
    <row r="22" spans="1:15" s="166" customFormat="1" ht="17.25">
      <c r="A22" s="183" t="s">
        <v>33</v>
      </c>
      <c r="B22" s="184">
        <v>2380000</v>
      </c>
      <c r="C22" s="188">
        <v>3477973.19</v>
      </c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202"/>
    </row>
    <row r="23" spans="1:15" s="166" customFormat="1" ht="17.25">
      <c r="A23" s="183" t="s">
        <v>153</v>
      </c>
      <c r="B23" s="184">
        <v>625000</v>
      </c>
      <c r="C23" s="188">
        <v>775093.2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202"/>
    </row>
    <row r="24" spans="1:15" s="166" customFormat="1" ht="17.25">
      <c r="A24" s="183" t="s">
        <v>35</v>
      </c>
      <c r="B24" s="184">
        <v>350000</v>
      </c>
      <c r="C24" s="188">
        <v>353412.47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202" t="s">
        <v>131</v>
      </c>
    </row>
    <row r="25" spans="1:15" s="166" customFormat="1" ht="17.25">
      <c r="A25" s="183" t="s">
        <v>37</v>
      </c>
      <c r="B25" s="188">
        <v>30000</v>
      </c>
      <c r="C25" s="188">
        <v>65289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202"/>
    </row>
    <row r="26" spans="1:15" s="166" customFormat="1" ht="17.25">
      <c r="A26" s="203" t="s">
        <v>242</v>
      </c>
      <c r="B26" s="184">
        <v>32186770</v>
      </c>
      <c r="C26" s="204">
        <v>41773888.08</v>
      </c>
      <c r="D26" s="205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202"/>
    </row>
    <row r="27" spans="1:15" s="166" customFormat="1" ht="17.25">
      <c r="A27" s="182" t="s">
        <v>243</v>
      </c>
      <c r="B27" s="180">
        <v>9370000</v>
      </c>
      <c r="C27" s="188">
        <v>10874277</v>
      </c>
      <c r="D27" s="18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</row>
    <row r="28" spans="1:15" s="166" customFormat="1" ht="17.25">
      <c r="A28" s="206" t="s">
        <v>244</v>
      </c>
      <c r="B28" s="207">
        <v>0</v>
      </c>
      <c r="C28" s="189">
        <v>8852900</v>
      </c>
      <c r="D28" s="187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</row>
    <row r="29" spans="1:15" s="166" customFormat="1" ht="18" thickBot="1">
      <c r="A29" s="195" t="s">
        <v>18</v>
      </c>
      <c r="B29" s="208">
        <f>SUM(B22:B28)</f>
        <v>44941770</v>
      </c>
      <c r="C29" s="208">
        <f>SUM(C22:C28)</f>
        <v>66172832.94</v>
      </c>
      <c r="D29" s="209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</row>
    <row r="30" spans="1:15" s="166" customFormat="1" ht="18.75" thickBot="1" thickTop="1">
      <c r="A30" s="328" t="s">
        <v>245</v>
      </c>
      <c r="B30" s="329"/>
      <c r="C30" s="210">
        <f>C29-C20</f>
        <v>29759666.08</v>
      </c>
      <c r="D30" s="187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</row>
    <row r="31" spans="1:15" s="166" customFormat="1" ht="18" thickTop="1">
      <c r="A31" s="202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202"/>
    </row>
    <row r="32" spans="1:15" s="166" customFormat="1" ht="17.25">
      <c r="A32" s="202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202"/>
    </row>
    <row r="33" spans="1:15" s="166" customFormat="1" ht="17.25">
      <c r="A33" s="202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202"/>
    </row>
    <row r="34" spans="1:15" s="166" customFormat="1" ht="17.25">
      <c r="A34" s="202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202"/>
    </row>
    <row r="35" spans="1:15" s="166" customFormat="1" ht="17.25">
      <c r="A35" s="202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202"/>
    </row>
    <row r="36" spans="1:15" s="166" customFormat="1" ht="17.25">
      <c r="A36" s="331" t="s">
        <v>203</v>
      </c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</row>
    <row r="37" spans="1:15" s="166" customFormat="1" ht="17.25">
      <c r="A37" s="331" t="s">
        <v>204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</row>
    <row r="38" spans="1:15" s="166" customFormat="1" ht="17.25">
      <c r="A38" s="332" t="s">
        <v>297</v>
      </c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</row>
    <row r="39" spans="1:15" s="166" customFormat="1" ht="17.25">
      <c r="A39" s="167" t="s">
        <v>30</v>
      </c>
      <c r="B39" s="168" t="s">
        <v>27</v>
      </c>
      <c r="C39" s="169" t="s">
        <v>18</v>
      </c>
      <c r="D39" s="168" t="s">
        <v>205</v>
      </c>
      <c r="E39" s="169" t="s">
        <v>206</v>
      </c>
      <c r="F39" s="168" t="s">
        <v>207</v>
      </c>
      <c r="G39" s="169" t="s">
        <v>208</v>
      </c>
      <c r="H39" s="168" t="s">
        <v>209</v>
      </c>
      <c r="I39" s="169" t="s">
        <v>210</v>
      </c>
      <c r="J39" s="168" t="s">
        <v>211</v>
      </c>
      <c r="K39" s="169" t="s">
        <v>212</v>
      </c>
      <c r="L39" s="168" t="s">
        <v>213</v>
      </c>
      <c r="M39" s="169" t="s">
        <v>214</v>
      </c>
      <c r="N39" s="169" t="s">
        <v>215</v>
      </c>
      <c r="O39" s="169" t="s">
        <v>42</v>
      </c>
    </row>
    <row r="40" spans="1:15" s="166" customFormat="1" ht="17.25">
      <c r="A40" s="170"/>
      <c r="B40" s="171"/>
      <c r="C40" s="172"/>
      <c r="D40" s="171"/>
      <c r="E40" s="172" t="s">
        <v>216</v>
      </c>
      <c r="F40" s="171"/>
      <c r="G40" s="172"/>
      <c r="H40" s="171" t="s">
        <v>217</v>
      </c>
      <c r="I40" s="172" t="s">
        <v>218</v>
      </c>
      <c r="J40" s="171" t="s">
        <v>219</v>
      </c>
      <c r="K40" s="172" t="s">
        <v>220</v>
      </c>
      <c r="L40" s="171" t="s">
        <v>221</v>
      </c>
      <c r="M40" s="172"/>
      <c r="N40" s="172" t="s">
        <v>222</v>
      </c>
      <c r="O40" s="172"/>
    </row>
    <row r="41" spans="1:15" s="166" customFormat="1" ht="17.25">
      <c r="A41" s="170"/>
      <c r="B41" s="171"/>
      <c r="C41" s="172"/>
      <c r="D41" s="171"/>
      <c r="E41" s="172"/>
      <c r="F41" s="171"/>
      <c r="G41" s="172"/>
      <c r="H41" s="171"/>
      <c r="I41" s="173"/>
      <c r="J41" s="172" t="s">
        <v>223</v>
      </c>
      <c r="K41" s="171" t="s">
        <v>224</v>
      </c>
      <c r="L41" s="172" t="s">
        <v>225</v>
      </c>
      <c r="M41" s="174"/>
      <c r="N41" s="172"/>
      <c r="O41" s="172"/>
    </row>
    <row r="42" spans="1:15" s="166" customFormat="1" ht="17.25">
      <c r="A42" s="175"/>
      <c r="B42" s="176"/>
      <c r="C42" s="177"/>
      <c r="D42" s="176" t="s">
        <v>226</v>
      </c>
      <c r="E42" s="177" t="s">
        <v>227</v>
      </c>
      <c r="F42" s="176" t="s">
        <v>228</v>
      </c>
      <c r="G42" s="177" t="s">
        <v>229</v>
      </c>
      <c r="H42" s="176" t="s">
        <v>230</v>
      </c>
      <c r="I42" s="177" t="s">
        <v>231</v>
      </c>
      <c r="J42" s="176" t="s">
        <v>232</v>
      </c>
      <c r="K42" s="177" t="s">
        <v>233</v>
      </c>
      <c r="L42" s="176" t="s">
        <v>234</v>
      </c>
      <c r="M42" s="177" t="s">
        <v>235</v>
      </c>
      <c r="N42" s="177" t="s">
        <v>236</v>
      </c>
      <c r="O42" s="177" t="s">
        <v>237</v>
      </c>
    </row>
    <row r="43" spans="1:15" s="166" customFormat="1" ht="17.25">
      <c r="A43" s="178" t="s">
        <v>41</v>
      </c>
      <c r="B43" s="179"/>
      <c r="C43" s="180"/>
      <c r="D43" s="181"/>
      <c r="E43" s="180"/>
      <c r="F43" s="181"/>
      <c r="G43" s="180"/>
      <c r="H43" s="181"/>
      <c r="I43" s="180"/>
      <c r="J43" s="181"/>
      <c r="K43" s="180"/>
      <c r="L43" s="181"/>
      <c r="M43" s="180"/>
      <c r="N43" s="180"/>
      <c r="O43" s="182"/>
    </row>
    <row r="44" spans="1:16" s="166" customFormat="1" ht="17.25">
      <c r="A44" s="183" t="s">
        <v>42</v>
      </c>
      <c r="B44" s="184">
        <v>1364039</v>
      </c>
      <c r="C44" s="184">
        <v>925178</v>
      </c>
      <c r="D44" s="212"/>
      <c r="E44" s="213"/>
      <c r="F44" s="212"/>
      <c r="G44" s="213"/>
      <c r="H44" s="212"/>
      <c r="I44" s="213"/>
      <c r="J44" s="212"/>
      <c r="K44" s="213"/>
      <c r="L44" s="212"/>
      <c r="M44" s="213"/>
      <c r="N44" s="213"/>
      <c r="O44" s="186">
        <v>925178</v>
      </c>
      <c r="P44" s="211">
        <f aca="true" t="shared" si="2" ref="P44:P53">SUM(D44:O44)</f>
        <v>925178</v>
      </c>
    </row>
    <row r="45" spans="1:16" s="166" customFormat="1" ht="17.25">
      <c r="A45" s="183" t="s">
        <v>246</v>
      </c>
      <c r="B45" s="184">
        <v>3779640</v>
      </c>
      <c r="C45" s="184">
        <v>3032091</v>
      </c>
      <c r="D45" s="185">
        <v>3032091</v>
      </c>
      <c r="E45" s="213"/>
      <c r="F45" s="212"/>
      <c r="G45" s="213"/>
      <c r="H45" s="212"/>
      <c r="I45" s="213"/>
      <c r="J45" s="212"/>
      <c r="K45" s="213"/>
      <c r="L45" s="212"/>
      <c r="M45" s="213"/>
      <c r="N45" s="213"/>
      <c r="O45" s="214"/>
      <c r="P45" s="211">
        <f t="shared" si="2"/>
        <v>3032091</v>
      </c>
    </row>
    <row r="46" spans="1:16" s="166" customFormat="1" ht="17.25">
      <c r="A46" s="182" t="s">
        <v>247</v>
      </c>
      <c r="B46" s="180">
        <v>10153906</v>
      </c>
      <c r="C46" s="180">
        <v>7367128</v>
      </c>
      <c r="D46" s="181">
        <v>3449308</v>
      </c>
      <c r="E46" s="184">
        <v>0</v>
      </c>
      <c r="F46" s="181">
        <v>652068</v>
      </c>
      <c r="G46" s="180">
        <v>565773</v>
      </c>
      <c r="H46" s="181">
        <v>212708</v>
      </c>
      <c r="I46" s="180">
        <v>1465950</v>
      </c>
      <c r="J46" s="181">
        <v>0</v>
      </c>
      <c r="K46" s="180">
        <v>0</v>
      </c>
      <c r="L46" s="181">
        <v>775285</v>
      </c>
      <c r="M46" s="180">
        <v>246036</v>
      </c>
      <c r="N46" s="180">
        <v>0</v>
      </c>
      <c r="O46" s="215"/>
      <c r="P46" s="211">
        <f>SUM(D46:O46)</f>
        <v>7367128</v>
      </c>
    </row>
    <row r="47" spans="1:16" s="166" customFormat="1" ht="17.25">
      <c r="A47" s="183" t="s">
        <v>7</v>
      </c>
      <c r="B47" s="188">
        <v>3658915</v>
      </c>
      <c r="C47" s="188">
        <v>1021229.53</v>
      </c>
      <c r="D47" s="185">
        <v>266076.5</v>
      </c>
      <c r="E47" s="184">
        <v>191000</v>
      </c>
      <c r="F47" s="185">
        <v>68125.18</v>
      </c>
      <c r="G47" s="184">
        <v>304894</v>
      </c>
      <c r="H47" s="185">
        <v>61386.5</v>
      </c>
      <c r="I47" s="184">
        <v>0</v>
      </c>
      <c r="J47" s="185">
        <v>0</v>
      </c>
      <c r="K47" s="184">
        <v>0</v>
      </c>
      <c r="L47" s="185">
        <v>76760</v>
      </c>
      <c r="M47" s="184">
        <v>52987.35</v>
      </c>
      <c r="N47" s="184">
        <v>0</v>
      </c>
      <c r="O47" s="214"/>
      <c r="P47" s="211">
        <f t="shared" si="2"/>
        <v>1021229.5299999999</v>
      </c>
    </row>
    <row r="48" spans="1:16" s="166" customFormat="1" ht="17.25">
      <c r="A48" s="182" t="s">
        <v>8</v>
      </c>
      <c r="B48" s="189">
        <v>6147970</v>
      </c>
      <c r="C48" s="189">
        <v>3327625.01</v>
      </c>
      <c r="D48" s="181">
        <v>894639.06</v>
      </c>
      <c r="E48" s="184">
        <v>681509.81</v>
      </c>
      <c r="F48" s="181">
        <v>472670</v>
      </c>
      <c r="G48" s="180">
        <v>531328.25</v>
      </c>
      <c r="H48" s="181">
        <v>167566</v>
      </c>
      <c r="I48" s="180">
        <v>0</v>
      </c>
      <c r="J48" s="181">
        <v>117400</v>
      </c>
      <c r="K48" s="180">
        <v>169525</v>
      </c>
      <c r="L48" s="181">
        <v>95176.89</v>
      </c>
      <c r="M48" s="180">
        <v>197810</v>
      </c>
      <c r="N48" s="180">
        <v>0</v>
      </c>
      <c r="O48" s="215"/>
      <c r="P48" s="211">
        <f t="shared" si="2"/>
        <v>3327625.0100000002</v>
      </c>
    </row>
    <row r="49" spans="1:16" s="166" customFormat="1" ht="17.25">
      <c r="A49" s="183" t="s">
        <v>9</v>
      </c>
      <c r="B49" s="188">
        <v>4537400</v>
      </c>
      <c r="C49" s="188">
        <v>2428221.1</v>
      </c>
      <c r="D49" s="185">
        <v>302112.1</v>
      </c>
      <c r="E49" s="184">
        <v>0</v>
      </c>
      <c r="F49" s="185">
        <v>1150850</v>
      </c>
      <c r="G49" s="184">
        <v>105309</v>
      </c>
      <c r="H49" s="185">
        <v>27520</v>
      </c>
      <c r="I49" s="184">
        <v>659207</v>
      </c>
      <c r="J49" s="185">
        <v>0</v>
      </c>
      <c r="K49" s="184">
        <v>0</v>
      </c>
      <c r="L49" s="185">
        <v>156379</v>
      </c>
      <c r="M49" s="184">
        <v>26844</v>
      </c>
      <c r="N49" s="184">
        <v>0</v>
      </c>
      <c r="O49" s="214"/>
      <c r="P49" s="211">
        <f t="shared" si="2"/>
        <v>2428221.1</v>
      </c>
    </row>
    <row r="50" spans="1:16" s="166" customFormat="1" ht="17.25">
      <c r="A50" s="182" t="s">
        <v>10</v>
      </c>
      <c r="B50" s="189">
        <v>419000</v>
      </c>
      <c r="C50" s="189">
        <v>288527.26</v>
      </c>
      <c r="D50" s="181">
        <v>288527.26</v>
      </c>
      <c r="E50" s="180">
        <v>0</v>
      </c>
      <c r="F50" s="181">
        <v>0</v>
      </c>
      <c r="G50" s="180">
        <v>0</v>
      </c>
      <c r="H50" s="181">
        <v>0</v>
      </c>
      <c r="I50" s="180">
        <v>0</v>
      </c>
      <c r="J50" s="181">
        <v>0</v>
      </c>
      <c r="K50" s="180">
        <v>0</v>
      </c>
      <c r="L50" s="181">
        <v>0</v>
      </c>
      <c r="M50" s="180">
        <v>0</v>
      </c>
      <c r="N50" s="180">
        <v>0</v>
      </c>
      <c r="O50" s="215"/>
      <c r="P50" s="211">
        <f t="shared" si="2"/>
        <v>288527.26</v>
      </c>
    </row>
    <row r="51" spans="1:16" s="166" customFormat="1" ht="17.25">
      <c r="A51" s="183" t="s">
        <v>239</v>
      </c>
      <c r="B51" s="188">
        <v>2014900</v>
      </c>
      <c r="C51" s="188">
        <v>1414541.96</v>
      </c>
      <c r="D51" s="185">
        <v>282685.24</v>
      </c>
      <c r="E51" s="184">
        <v>0</v>
      </c>
      <c r="F51" s="185">
        <v>60270</v>
      </c>
      <c r="G51" s="184">
        <v>123830</v>
      </c>
      <c r="H51" s="185">
        <v>15296.72</v>
      </c>
      <c r="I51" s="184">
        <v>0</v>
      </c>
      <c r="J51" s="185">
        <v>6280</v>
      </c>
      <c r="K51" s="184">
        <v>17000</v>
      </c>
      <c r="L51" s="185">
        <v>909180</v>
      </c>
      <c r="M51" s="184">
        <v>0</v>
      </c>
      <c r="N51" s="184">
        <v>0</v>
      </c>
      <c r="O51" s="214"/>
      <c r="P51" s="211">
        <f>SUM(D51:O51)</f>
        <v>1414541.96</v>
      </c>
    </row>
    <row r="52" spans="1:16" s="166" customFormat="1" ht="17.25">
      <c r="A52" s="182" t="s">
        <v>240</v>
      </c>
      <c r="B52" s="189">
        <v>7528800</v>
      </c>
      <c r="C52" s="189">
        <v>6540000</v>
      </c>
      <c r="D52" s="181">
        <v>0</v>
      </c>
      <c r="E52" s="180">
        <v>0</v>
      </c>
      <c r="F52" s="181">
        <v>121400</v>
      </c>
      <c r="G52" s="180">
        <v>0</v>
      </c>
      <c r="H52" s="181">
        <v>0</v>
      </c>
      <c r="I52" s="180">
        <v>122000</v>
      </c>
      <c r="J52" s="181">
        <v>0</v>
      </c>
      <c r="K52" s="180">
        <v>0</v>
      </c>
      <c r="L52" s="181">
        <v>5571500</v>
      </c>
      <c r="M52" s="180">
        <v>90000</v>
      </c>
      <c r="N52" s="180">
        <v>635100</v>
      </c>
      <c r="O52" s="215"/>
      <c r="P52" s="211">
        <f t="shared" si="2"/>
        <v>6540000</v>
      </c>
    </row>
    <row r="53" spans="1:16" s="166" customFormat="1" ht="17.25">
      <c r="A53" s="183" t="s">
        <v>11</v>
      </c>
      <c r="B53" s="188">
        <v>5337200</v>
      </c>
      <c r="C53" s="188">
        <v>2681545</v>
      </c>
      <c r="D53" s="185">
        <v>40000</v>
      </c>
      <c r="E53" s="184">
        <v>0</v>
      </c>
      <c r="F53" s="185">
        <v>2330900</v>
      </c>
      <c r="G53" s="184">
        <v>160000</v>
      </c>
      <c r="H53" s="185">
        <v>0</v>
      </c>
      <c r="I53" s="184">
        <v>0</v>
      </c>
      <c r="J53" s="185">
        <v>0</v>
      </c>
      <c r="K53" s="184">
        <v>150645</v>
      </c>
      <c r="L53" s="185">
        <v>0</v>
      </c>
      <c r="M53" s="184">
        <v>0</v>
      </c>
      <c r="N53" s="184">
        <v>0</v>
      </c>
      <c r="O53" s="214"/>
      <c r="P53" s="211">
        <f t="shared" si="2"/>
        <v>2681545</v>
      </c>
    </row>
    <row r="54" spans="1:16" s="166" customFormat="1" ht="17.25">
      <c r="A54" s="190" t="s">
        <v>241</v>
      </c>
      <c r="B54" s="191">
        <v>0</v>
      </c>
      <c r="C54" s="192">
        <v>7387080</v>
      </c>
      <c r="D54" s="193">
        <v>0</v>
      </c>
      <c r="E54" s="194">
        <v>0</v>
      </c>
      <c r="F54" s="193">
        <v>0</v>
      </c>
      <c r="G54" s="194">
        <v>0</v>
      </c>
      <c r="H54" s="193">
        <v>0</v>
      </c>
      <c r="I54" s="194">
        <v>0</v>
      </c>
      <c r="J54" s="193">
        <v>0</v>
      </c>
      <c r="K54" s="194">
        <v>0</v>
      </c>
      <c r="L54" s="193">
        <v>0</v>
      </c>
      <c r="M54" s="194">
        <v>0</v>
      </c>
      <c r="N54" s="194">
        <v>0</v>
      </c>
      <c r="O54" s="216"/>
      <c r="P54" s="211">
        <f>SUM(C54:O54)</f>
        <v>7387080</v>
      </c>
    </row>
    <row r="55" spans="1:16" s="166" customFormat="1" ht="17.25">
      <c r="A55" s="195" t="s">
        <v>18</v>
      </c>
      <c r="B55" s="196">
        <f aca="true" t="shared" si="3" ref="B55:N55">SUM(B44:B54)</f>
        <v>44941770</v>
      </c>
      <c r="C55" s="197">
        <f t="shared" si="3"/>
        <v>36413166.86</v>
      </c>
      <c r="D55" s="198">
        <f t="shared" si="3"/>
        <v>8555439.16</v>
      </c>
      <c r="E55" s="197">
        <f t="shared" si="3"/>
        <v>872509.81</v>
      </c>
      <c r="F55" s="198">
        <f t="shared" si="3"/>
        <v>4856283.18</v>
      </c>
      <c r="G55" s="197">
        <f t="shared" si="3"/>
        <v>1791134.25</v>
      </c>
      <c r="H55" s="198">
        <f t="shared" si="3"/>
        <v>484477.22</v>
      </c>
      <c r="I55" s="197">
        <f t="shared" si="3"/>
        <v>2247157</v>
      </c>
      <c r="J55" s="198">
        <f t="shared" si="3"/>
        <v>123680</v>
      </c>
      <c r="K55" s="197">
        <f t="shared" si="3"/>
        <v>337170</v>
      </c>
      <c r="L55" s="198">
        <f t="shared" si="3"/>
        <v>7584280.890000001</v>
      </c>
      <c r="M55" s="197">
        <f t="shared" si="3"/>
        <v>613677.35</v>
      </c>
      <c r="N55" s="197">
        <f t="shared" si="3"/>
        <v>635100</v>
      </c>
      <c r="O55" s="199">
        <f>SUM(O44:O54)</f>
        <v>925178</v>
      </c>
      <c r="P55" s="211">
        <f>SUM(P44:P54)</f>
        <v>36413166.86</v>
      </c>
    </row>
    <row r="56" spans="1:15" s="166" customFormat="1" ht="17.25">
      <c r="A56" s="200" t="s">
        <v>32</v>
      </c>
      <c r="B56" s="201"/>
      <c r="C56" s="179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202"/>
    </row>
    <row r="57" spans="1:15" s="166" customFormat="1" ht="17.25">
      <c r="A57" s="183" t="s">
        <v>33</v>
      </c>
      <c r="B57" s="184">
        <v>2380000</v>
      </c>
      <c r="C57" s="188">
        <v>3477973.19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202"/>
    </row>
    <row r="58" spans="1:15" s="166" customFormat="1" ht="17.25">
      <c r="A58" s="183" t="s">
        <v>153</v>
      </c>
      <c r="B58" s="184">
        <v>625000</v>
      </c>
      <c r="C58" s="188">
        <v>775093.2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202"/>
    </row>
    <row r="59" spans="1:15" s="166" customFormat="1" ht="17.25">
      <c r="A59" s="183" t="s">
        <v>35</v>
      </c>
      <c r="B59" s="184">
        <v>350000</v>
      </c>
      <c r="C59" s="188">
        <v>353412.47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202"/>
    </row>
    <row r="60" spans="1:15" s="166" customFormat="1" ht="17.25">
      <c r="A60" s="183" t="s">
        <v>37</v>
      </c>
      <c r="B60" s="188">
        <v>30000</v>
      </c>
      <c r="C60" s="188">
        <v>65289</v>
      </c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202"/>
    </row>
    <row r="61" spans="1:15" s="166" customFormat="1" ht="17.25">
      <c r="A61" s="203" t="s">
        <v>242</v>
      </c>
      <c r="B61" s="184">
        <v>32186770</v>
      </c>
      <c r="C61" s="204">
        <v>41773888.08</v>
      </c>
      <c r="D61" s="205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202"/>
    </row>
    <row r="62" spans="1:15" s="166" customFormat="1" ht="17.25">
      <c r="A62" s="182" t="s">
        <v>243</v>
      </c>
      <c r="B62" s="180">
        <v>9370000</v>
      </c>
      <c r="C62" s="188">
        <v>10874277</v>
      </c>
      <c r="D62" s="18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</row>
    <row r="63" spans="1:15" s="166" customFormat="1" ht="17.25">
      <c r="A63" s="206" t="s">
        <v>244</v>
      </c>
      <c r="B63" s="207">
        <v>0</v>
      </c>
      <c r="C63" s="189">
        <v>8852900</v>
      </c>
      <c r="D63" s="187"/>
      <c r="E63" s="326"/>
      <c r="F63" s="326"/>
      <c r="G63" s="326"/>
      <c r="H63" s="326"/>
      <c r="I63" s="326"/>
      <c r="J63" s="326"/>
      <c r="K63" s="326"/>
      <c r="L63" s="326"/>
      <c r="M63" s="326"/>
      <c r="N63" s="326"/>
      <c r="O63" s="326"/>
    </row>
    <row r="64" spans="1:15" s="166" customFormat="1" ht="18" thickBot="1">
      <c r="A64" s="195" t="s">
        <v>18</v>
      </c>
      <c r="B64" s="208">
        <f>SUM(B57:B63)</f>
        <v>44941770</v>
      </c>
      <c r="C64" s="208">
        <f>SUM(C57:C63)</f>
        <v>66172832.94</v>
      </c>
      <c r="D64" s="209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</row>
    <row r="65" spans="1:15" s="166" customFormat="1" ht="18.75" thickBot="1" thickTop="1">
      <c r="A65" s="328" t="s">
        <v>245</v>
      </c>
      <c r="B65" s="329"/>
      <c r="C65" s="210">
        <f>C64-C55</f>
        <v>29759666.08</v>
      </c>
      <c r="D65" s="187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</row>
    <row r="66" s="166" customFormat="1" ht="18" thickTop="1"/>
    <row r="67" s="166" customFormat="1" ht="17.25"/>
    <row r="68" s="166" customFormat="1" ht="17.25"/>
    <row r="69" s="166" customFormat="1" ht="17.25"/>
    <row r="70" s="166" customFormat="1" ht="17.25"/>
    <row r="71" s="166" customFormat="1" ht="17.25"/>
    <row r="72" s="166" customFormat="1" ht="17.25"/>
    <row r="73" s="166" customFormat="1" ht="17.25"/>
    <row r="74" s="166" customFormat="1" ht="17.25"/>
    <row r="75" s="166" customFormat="1" ht="17.25"/>
    <row r="76" s="166" customFormat="1" ht="17.25"/>
    <row r="77" s="166" customFormat="1" ht="17.25"/>
    <row r="78" s="166" customFormat="1" ht="17.25"/>
    <row r="79" s="166" customFormat="1" ht="17.25"/>
    <row r="80" s="166" customFormat="1" ht="17.25"/>
    <row r="81" s="166" customFormat="1" ht="17.25"/>
    <row r="82" s="166" customFormat="1" ht="17.25"/>
    <row r="83" s="166" customFormat="1" ht="17.25"/>
    <row r="84" s="166" customFormat="1" ht="17.25"/>
    <row r="85" s="166" customFormat="1" ht="17.25"/>
    <row r="86" s="166" customFormat="1" ht="17.25"/>
    <row r="87" s="166" customFormat="1" ht="17.25"/>
    <row r="88" s="166" customFormat="1" ht="17.25"/>
    <row r="89" s="166" customFormat="1" ht="17.25"/>
    <row r="90" s="166" customFormat="1" ht="17.25"/>
    <row r="91" s="166" customFormat="1" ht="17.25"/>
    <row r="92" s="166" customFormat="1" ht="17.25"/>
    <row r="93" s="166" customFormat="1" ht="17.25"/>
    <row r="94" s="166" customFormat="1" ht="17.25"/>
    <row r="95" s="166" customFormat="1" ht="17.25"/>
    <row r="96" s="166" customFormat="1" ht="17.25"/>
    <row r="97" s="166" customFormat="1" ht="17.25"/>
    <row r="98" s="166" customFormat="1" ht="17.25"/>
    <row r="99" s="166" customFormat="1" ht="17.25"/>
    <row r="100" s="166" customFormat="1" ht="17.25"/>
    <row r="101" s="166" customFormat="1" ht="17.25"/>
    <row r="102" s="166" customFormat="1" ht="17.25"/>
    <row r="103" s="166" customFormat="1" ht="17.25"/>
    <row r="104" s="166" customFormat="1" ht="17.25"/>
    <row r="105" s="166" customFormat="1" ht="17.25"/>
    <row r="106" s="166" customFormat="1" ht="17.25"/>
    <row r="107" s="166" customFormat="1" ht="17.25"/>
    <row r="108" s="166" customFormat="1" ht="17.25"/>
    <row r="109" s="165" customFormat="1" ht="17.25"/>
    <row r="110" s="165" customFormat="1" ht="17.25"/>
    <row r="111" s="165" customFormat="1" ht="17.25"/>
    <row r="112" s="165" customFormat="1" ht="17.25"/>
    <row r="113" s="165" customFormat="1" ht="17.25"/>
    <row r="114" s="165" customFormat="1" ht="17.25"/>
    <row r="115" s="165" customFormat="1" ht="17.25"/>
    <row r="116" s="165" customFormat="1" ht="17.25"/>
    <row r="117" s="165" customFormat="1" ht="17.25"/>
    <row r="118" s="165" customFormat="1" ht="17.25"/>
    <row r="119" s="165" customFormat="1" ht="17.25"/>
    <row r="120" s="165" customFormat="1" ht="17.25"/>
    <row r="121" s="165" customFormat="1" ht="17.25"/>
    <row r="122" s="165" customFormat="1" ht="17.25"/>
    <row r="123" s="165" customFormat="1" ht="17.25"/>
    <row r="124" s="165" customFormat="1" ht="17.25"/>
    <row r="125" s="165" customFormat="1" ht="17.25"/>
    <row r="126" s="165" customFormat="1" ht="17.25"/>
  </sheetData>
  <sheetProtection/>
  <mergeCells count="16">
    <mergeCell ref="A1:O1"/>
    <mergeCell ref="A2:O2"/>
    <mergeCell ref="A3:O3"/>
    <mergeCell ref="E27:O27"/>
    <mergeCell ref="E28:O28"/>
    <mergeCell ref="E29:O29"/>
    <mergeCell ref="E63:O63"/>
    <mergeCell ref="E64:O64"/>
    <mergeCell ref="A65:B65"/>
    <mergeCell ref="E65:O65"/>
    <mergeCell ref="A30:B30"/>
    <mergeCell ref="E30:O30"/>
    <mergeCell ref="A36:O36"/>
    <mergeCell ref="A37:O37"/>
    <mergeCell ref="A38:O38"/>
    <mergeCell ref="E62:O62"/>
  </mergeCells>
  <printOptions/>
  <pageMargins left="0.15748031496062992" right="0.5118110236220472" top="0.2755905511811024" bottom="0.2755905511811024" header="0.2362204724409449" footer="0.2362204724409449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6"/>
  <sheetViews>
    <sheetView zoomScale="148" zoomScaleNormal="148" zoomScalePageLayoutView="0" workbookViewId="0" topLeftCell="A1">
      <selection activeCell="B12" sqref="B12"/>
    </sheetView>
  </sheetViews>
  <sheetFormatPr defaultColWidth="9.140625" defaultRowHeight="21.75"/>
  <cols>
    <col min="1" max="1" width="7.7109375" style="0" customWidth="1"/>
    <col min="2" max="2" width="9.140625" style="0" customWidth="1"/>
    <col min="3" max="3" width="8.140625" style="0" customWidth="1"/>
    <col min="4" max="5" width="7.8515625" style="0" customWidth="1"/>
    <col min="6" max="6" width="8.140625" style="0" customWidth="1"/>
    <col min="7" max="7" width="9.28125" style="0" customWidth="1"/>
    <col min="8" max="9" width="8.140625" style="0" customWidth="1"/>
    <col min="10" max="10" width="6.57421875" style="0" customWidth="1"/>
    <col min="11" max="11" width="7.7109375" style="0" customWidth="1"/>
    <col min="12" max="12" width="8.28125" style="0" customWidth="1"/>
    <col min="13" max="13" width="8.140625" style="0" customWidth="1"/>
    <col min="14" max="14" width="7.28125" style="0" customWidth="1"/>
    <col min="15" max="15" width="7.7109375" style="0" customWidth="1"/>
    <col min="16" max="16" width="8.00390625" style="0" customWidth="1"/>
    <col min="17" max="17" width="7.7109375" style="0" customWidth="1"/>
    <col min="18" max="18" width="8.57421875" style="0" customWidth="1"/>
    <col min="19" max="19" width="7.421875" style="0" customWidth="1"/>
    <col min="20" max="20" width="8.00390625" style="0" customWidth="1"/>
    <col min="21" max="21" width="7.7109375" style="0" customWidth="1"/>
  </cols>
  <sheetData>
    <row r="1" spans="1:23" s="257" customFormat="1" ht="14.25">
      <c r="A1" s="337" t="s">
        <v>250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</row>
    <row r="2" spans="1:23" s="257" customFormat="1" ht="14.25">
      <c r="A2" s="337" t="s">
        <v>251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</row>
    <row r="3" spans="1:23" s="257" customFormat="1" ht="14.25">
      <c r="A3" s="338" t="s">
        <v>312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</row>
    <row r="4" spans="1:23" s="257" customFormat="1" ht="13.5">
      <c r="A4" s="219" t="s">
        <v>252</v>
      </c>
      <c r="B4" s="335" t="s">
        <v>226</v>
      </c>
      <c r="C4" s="335"/>
      <c r="D4" s="333" t="s">
        <v>227</v>
      </c>
      <c r="E4" s="334"/>
      <c r="F4" s="335" t="s">
        <v>228</v>
      </c>
      <c r="G4" s="335"/>
      <c r="H4" s="219" t="s">
        <v>229</v>
      </c>
      <c r="I4" s="335" t="s">
        <v>230</v>
      </c>
      <c r="J4" s="335"/>
      <c r="K4" s="333" t="s">
        <v>231</v>
      </c>
      <c r="L4" s="336"/>
      <c r="M4" s="334"/>
      <c r="N4" s="220" t="s">
        <v>232</v>
      </c>
      <c r="O4" s="333" t="s">
        <v>233</v>
      </c>
      <c r="P4" s="336"/>
      <c r="Q4" s="334"/>
      <c r="R4" s="335" t="s">
        <v>234</v>
      </c>
      <c r="S4" s="335"/>
      <c r="T4" s="333" t="s">
        <v>253</v>
      </c>
      <c r="U4" s="334"/>
      <c r="V4" s="219" t="s">
        <v>237</v>
      </c>
      <c r="W4" s="221" t="s">
        <v>18</v>
      </c>
    </row>
    <row r="5" spans="1:23" s="257" customFormat="1" ht="13.5">
      <c r="A5" s="219" t="s">
        <v>80</v>
      </c>
      <c r="B5" s="219" t="s">
        <v>254</v>
      </c>
      <c r="C5" s="219" t="s">
        <v>255</v>
      </c>
      <c r="D5" s="219" t="s">
        <v>256</v>
      </c>
      <c r="E5" s="219" t="s">
        <v>257</v>
      </c>
      <c r="F5" s="219" t="s">
        <v>258</v>
      </c>
      <c r="G5" s="219" t="s">
        <v>259</v>
      </c>
      <c r="H5" s="219" t="s">
        <v>260</v>
      </c>
      <c r="I5" s="219" t="s">
        <v>261</v>
      </c>
      <c r="J5" s="219" t="s">
        <v>262</v>
      </c>
      <c r="K5" s="219" t="s">
        <v>263</v>
      </c>
      <c r="L5" s="219" t="s">
        <v>264</v>
      </c>
      <c r="M5" s="219" t="s">
        <v>265</v>
      </c>
      <c r="N5" s="219" t="s">
        <v>266</v>
      </c>
      <c r="O5" s="219" t="s">
        <v>267</v>
      </c>
      <c r="P5" s="219" t="s">
        <v>268</v>
      </c>
      <c r="Q5" s="219" t="s">
        <v>269</v>
      </c>
      <c r="R5" s="219" t="s">
        <v>270</v>
      </c>
      <c r="S5" s="219" t="s">
        <v>271</v>
      </c>
      <c r="T5" s="219" t="s">
        <v>272</v>
      </c>
      <c r="U5" s="219" t="s">
        <v>273</v>
      </c>
      <c r="V5" s="219" t="s">
        <v>274</v>
      </c>
      <c r="W5" s="222"/>
    </row>
    <row r="6" spans="1:23" s="257" customFormat="1" ht="13.5">
      <c r="A6" s="223">
        <v>510000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</row>
    <row r="7" spans="1:23" s="257" customFormat="1" ht="13.5">
      <c r="A7" s="225">
        <v>110300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>
        <v>27796</v>
      </c>
      <c r="W7" s="224">
        <f aca="true" t="shared" si="0" ref="W7:W13">SUM(B7:V7)</f>
        <v>27796</v>
      </c>
    </row>
    <row r="8" spans="1:23" s="257" customFormat="1" ht="13.5">
      <c r="A8" s="225">
        <v>110700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6" t="s">
        <v>150</v>
      </c>
      <c r="W8" s="224">
        <f t="shared" si="0"/>
        <v>0</v>
      </c>
    </row>
    <row r="9" spans="1:23" s="257" customFormat="1" ht="13.5">
      <c r="A9" s="225">
        <v>110800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6" t="s">
        <v>150</v>
      </c>
      <c r="W9" s="224">
        <f t="shared" si="0"/>
        <v>0</v>
      </c>
    </row>
    <row r="10" spans="1:23" s="258" customFormat="1" ht="14.25">
      <c r="A10" s="225">
        <v>110900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>
        <v>4500</v>
      </c>
      <c r="W10" s="224">
        <f t="shared" si="0"/>
        <v>4500</v>
      </c>
    </row>
    <row r="11" spans="1:23" s="258" customFormat="1" ht="14.25">
      <c r="A11" s="225">
        <v>111000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6" t="s">
        <v>150</v>
      </c>
      <c r="W11" s="224">
        <f t="shared" si="0"/>
        <v>0</v>
      </c>
    </row>
    <row r="12" spans="1:23" s="258" customFormat="1" ht="14.25">
      <c r="A12" s="225">
        <v>111100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6" t="s">
        <v>150</v>
      </c>
      <c r="W12" s="224">
        <f t="shared" si="0"/>
        <v>0</v>
      </c>
    </row>
    <row r="13" spans="1:23" s="258" customFormat="1" ht="14.25">
      <c r="A13" s="225">
        <v>120100</v>
      </c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>
        <f t="shared" si="0"/>
        <v>0</v>
      </c>
    </row>
    <row r="14" spans="1:23" s="258" customFormat="1" ht="14.25">
      <c r="A14" s="225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</row>
    <row r="15" spans="1:23" s="258" customFormat="1" ht="14.25">
      <c r="A15" s="225"/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</row>
    <row r="16" spans="1:23" s="258" customFormat="1" ht="14.25">
      <c r="A16" s="225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</row>
    <row r="17" spans="1:23" s="258" customFormat="1" ht="14.25">
      <c r="A17" s="227" t="s">
        <v>275</v>
      </c>
      <c r="B17" s="228">
        <f>SUM(B7:B10)</f>
        <v>0</v>
      </c>
      <c r="C17" s="228">
        <f>SUM(C8:C10)</f>
        <v>0</v>
      </c>
      <c r="D17" s="229" t="s">
        <v>150</v>
      </c>
      <c r="E17" s="228">
        <v>0</v>
      </c>
      <c r="F17" s="228">
        <f>SUM(F8:F10)</f>
        <v>0</v>
      </c>
      <c r="G17" s="228">
        <v>0</v>
      </c>
      <c r="H17" s="228">
        <v>0</v>
      </c>
      <c r="I17" s="228">
        <f>SUM(I8:I10)</f>
        <v>0</v>
      </c>
      <c r="J17" s="228">
        <v>0</v>
      </c>
      <c r="K17" s="228" t="s">
        <v>150</v>
      </c>
      <c r="L17" s="228" t="s">
        <v>150</v>
      </c>
      <c r="M17" s="228">
        <v>0</v>
      </c>
      <c r="N17" s="228">
        <v>0</v>
      </c>
      <c r="O17" s="228" t="s">
        <v>150</v>
      </c>
      <c r="P17" s="228">
        <v>0</v>
      </c>
      <c r="Q17" s="228">
        <v>0</v>
      </c>
      <c r="R17" s="228">
        <f>SUM(R8:R10)</f>
        <v>0</v>
      </c>
      <c r="S17" s="228">
        <v>0</v>
      </c>
      <c r="T17" s="228">
        <v>0</v>
      </c>
      <c r="U17" s="228" t="s">
        <v>150</v>
      </c>
      <c r="V17" s="228">
        <f>SUM(V7:V13)</f>
        <v>32296</v>
      </c>
      <c r="W17" s="228">
        <f>SUM(B17:V17)</f>
        <v>32296</v>
      </c>
    </row>
    <row r="18" spans="1:23" s="258" customFormat="1" ht="14.25">
      <c r="A18" s="230" t="s">
        <v>276</v>
      </c>
      <c r="B18" s="231">
        <v>0</v>
      </c>
      <c r="C18" s="231">
        <v>0</v>
      </c>
      <c r="D18" s="232" t="s">
        <v>150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 t="s">
        <v>150</v>
      </c>
      <c r="L18" s="231" t="s">
        <v>150</v>
      </c>
      <c r="M18" s="231">
        <v>0</v>
      </c>
      <c r="N18" s="231">
        <v>0</v>
      </c>
      <c r="O18" s="231" t="s">
        <v>150</v>
      </c>
      <c r="P18" s="231">
        <v>0</v>
      </c>
      <c r="Q18" s="231">
        <v>0</v>
      </c>
      <c r="R18" s="231">
        <v>0</v>
      </c>
      <c r="S18" s="231">
        <v>0</v>
      </c>
      <c r="T18" s="231">
        <v>0</v>
      </c>
      <c r="U18" s="231" t="s">
        <v>150</v>
      </c>
      <c r="V18" s="231">
        <v>925178</v>
      </c>
      <c r="W18" s="231">
        <f>SUM(B18:V18)</f>
        <v>925178</v>
      </c>
    </row>
    <row r="19" spans="1:23" s="258" customFormat="1" ht="14.25">
      <c r="A19" s="223">
        <v>521000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</row>
    <row r="20" spans="1:23" s="258" customFormat="1" ht="14.25">
      <c r="A20" s="225">
        <v>210100</v>
      </c>
      <c r="B20" s="224">
        <v>44340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>
        <v>0</v>
      </c>
      <c r="W20" s="226">
        <f aca="true" t="shared" si="1" ref="W20:W25">SUM(B20:V20)</f>
        <v>44340</v>
      </c>
    </row>
    <row r="21" spans="1:23" s="258" customFormat="1" ht="14.25">
      <c r="A21" s="225">
        <v>210200</v>
      </c>
      <c r="B21" s="224">
        <v>3800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>
        <v>0</v>
      </c>
      <c r="W21" s="226">
        <f t="shared" si="1"/>
        <v>3800</v>
      </c>
    </row>
    <row r="22" spans="1:23" s="258" customFormat="1" ht="14.25">
      <c r="A22" s="225">
        <v>210300</v>
      </c>
      <c r="B22" s="224">
        <v>3800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>
        <v>0</v>
      </c>
      <c r="W22" s="226">
        <f t="shared" si="1"/>
        <v>3800</v>
      </c>
    </row>
    <row r="23" spans="1:23" s="258" customFormat="1" ht="14.25">
      <c r="A23" s="225">
        <v>210400</v>
      </c>
      <c r="B23" s="224">
        <v>7560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>
        <v>0</v>
      </c>
      <c r="W23" s="226">
        <f t="shared" si="1"/>
        <v>7560</v>
      </c>
    </row>
    <row r="24" spans="1:23" s="258" customFormat="1" ht="14.25">
      <c r="A24" s="225">
        <v>210600</v>
      </c>
      <c r="B24" s="224">
        <v>247910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>
        <f t="shared" si="1"/>
        <v>247910</v>
      </c>
    </row>
    <row r="25" spans="1:23" s="258" customFormat="1" ht="14.25">
      <c r="A25" s="225">
        <v>210700</v>
      </c>
      <c r="B25" s="224">
        <v>7560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>
        <f t="shared" si="1"/>
        <v>7560</v>
      </c>
    </row>
    <row r="26" spans="1:23" s="258" customFormat="1" ht="14.25">
      <c r="A26" s="225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</row>
    <row r="27" spans="1:23" s="258" customFormat="1" ht="14.25">
      <c r="A27" s="225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</row>
    <row r="28" spans="1:23" s="258" customFormat="1" ht="14.25">
      <c r="A28" s="227" t="s">
        <v>275</v>
      </c>
      <c r="B28" s="228">
        <f>SUM(B20:B25)</f>
        <v>314970</v>
      </c>
      <c r="C28" s="228">
        <f>SUM(C20:C23)</f>
        <v>0</v>
      </c>
      <c r="D28" s="228" t="s">
        <v>150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 t="s">
        <v>150</v>
      </c>
      <c r="L28" s="228" t="s">
        <v>150</v>
      </c>
      <c r="M28" s="228">
        <v>0</v>
      </c>
      <c r="N28" s="228">
        <v>0</v>
      </c>
      <c r="O28" s="228" t="s">
        <v>150</v>
      </c>
      <c r="P28" s="228">
        <v>0</v>
      </c>
      <c r="Q28" s="228">
        <v>0</v>
      </c>
      <c r="R28" s="228">
        <v>0</v>
      </c>
      <c r="S28" s="228">
        <v>0</v>
      </c>
      <c r="T28" s="228">
        <f>SUM(T20:T23)</f>
        <v>0</v>
      </c>
      <c r="U28" s="228" t="s">
        <v>150</v>
      </c>
      <c r="V28" s="228">
        <v>0</v>
      </c>
      <c r="W28" s="229">
        <f>SUM(B28:V28)</f>
        <v>314970</v>
      </c>
    </row>
    <row r="29" spans="1:23" s="258" customFormat="1" ht="14.25">
      <c r="A29" s="230" t="s">
        <v>276</v>
      </c>
      <c r="B29" s="233">
        <v>3032091</v>
      </c>
      <c r="C29" s="231">
        <v>0</v>
      </c>
      <c r="D29" s="231" t="s">
        <v>150</v>
      </c>
      <c r="E29" s="231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 t="s">
        <v>150</v>
      </c>
      <c r="L29" s="231" t="s">
        <v>150</v>
      </c>
      <c r="M29" s="231">
        <v>0</v>
      </c>
      <c r="N29" s="231">
        <v>0</v>
      </c>
      <c r="O29" s="231" t="s">
        <v>150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 t="s">
        <v>150</v>
      </c>
      <c r="V29" s="231">
        <v>0</v>
      </c>
      <c r="W29" s="232">
        <f>SUM(B29:V29)</f>
        <v>3032091</v>
      </c>
    </row>
    <row r="30" spans="1:23" s="258" customFormat="1" ht="14.25">
      <c r="A30" s="223">
        <v>522000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5"/>
    </row>
    <row r="31" spans="1:23" s="258" customFormat="1" ht="14.25">
      <c r="A31" s="236">
        <v>220100</v>
      </c>
      <c r="B31" s="237">
        <v>156150</v>
      </c>
      <c r="C31" s="237">
        <v>76340</v>
      </c>
      <c r="D31" s="237"/>
      <c r="E31" s="237"/>
      <c r="F31" s="237">
        <v>38350</v>
      </c>
      <c r="G31" s="237"/>
      <c r="H31" s="237">
        <v>53010</v>
      </c>
      <c r="I31" s="237">
        <v>9960</v>
      </c>
      <c r="J31" s="237"/>
      <c r="K31" s="237"/>
      <c r="L31" s="237"/>
      <c r="M31" s="237"/>
      <c r="N31" s="237"/>
      <c r="O31" s="237"/>
      <c r="P31" s="237"/>
      <c r="Q31" s="237"/>
      <c r="R31" s="237">
        <v>57760</v>
      </c>
      <c r="S31" s="237"/>
      <c r="T31" s="237">
        <v>14300</v>
      </c>
      <c r="U31" s="237"/>
      <c r="V31" s="237"/>
      <c r="W31" s="238">
        <f aca="true" t="shared" si="2" ref="W31:W39">SUM(B31:V31)</f>
        <v>405870</v>
      </c>
    </row>
    <row r="32" spans="1:23" s="258" customFormat="1" ht="14.25">
      <c r="A32" s="236">
        <v>220200</v>
      </c>
      <c r="B32" s="237">
        <v>32175</v>
      </c>
      <c r="C32" s="237">
        <v>11605</v>
      </c>
      <c r="D32" s="237"/>
      <c r="E32" s="237"/>
      <c r="F32" s="237">
        <v>5510</v>
      </c>
      <c r="G32" s="237"/>
      <c r="H32" s="237">
        <v>8170</v>
      </c>
      <c r="I32" s="237">
        <v>5040</v>
      </c>
      <c r="J32" s="237"/>
      <c r="K32" s="237"/>
      <c r="L32" s="237"/>
      <c r="M32" s="237"/>
      <c r="N32" s="237"/>
      <c r="O32" s="237"/>
      <c r="P32" s="237"/>
      <c r="Q32" s="237"/>
      <c r="R32" s="237">
        <v>12015</v>
      </c>
      <c r="S32" s="237"/>
      <c r="T32" s="237">
        <v>1470</v>
      </c>
      <c r="U32" s="237"/>
      <c r="V32" s="237"/>
      <c r="W32" s="238">
        <f t="shared" si="2"/>
        <v>75985</v>
      </c>
    </row>
    <row r="33" spans="1:23" s="258" customFormat="1" ht="14.25">
      <c r="A33" s="236">
        <v>220300</v>
      </c>
      <c r="B33" s="237">
        <v>5600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8">
        <f t="shared" si="2"/>
        <v>5600</v>
      </c>
    </row>
    <row r="34" spans="1:23" s="258" customFormat="1" ht="14.25">
      <c r="A34" s="236">
        <v>220600</v>
      </c>
      <c r="B34" s="237">
        <v>60830</v>
      </c>
      <c r="C34" s="237">
        <v>6050</v>
      </c>
      <c r="D34" s="237"/>
      <c r="E34" s="237"/>
      <c r="F34" s="237">
        <v>33550</v>
      </c>
      <c r="G34" s="237"/>
      <c r="H34" s="237"/>
      <c r="I34" s="237">
        <v>6050</v>
      </c>
      <c r="J34" s="237"/>
      <c r="K34" s="237">
        <v>95780</v>
      </c>
      <c r="L34" s="237"/>
      <c r="M34" s="237"/>
      <c r="N34" s="237"/>
      <c r="O34" s="237"/>
      <c r="P34" s="237"/>
      <c r="Q34" s="237"/>
      <c r="R34" s="237">
        <v>13510</v>
      </c>
      <c r="S34" s="237"/>
      <c r="T34" s="237">
        <v>6050</v>
      </c>
      <c r="U34" s="237"/>
      <c r="V34" s="237"/>
      <c r="W34" s="238">
        <f t="shared" si="2"/>
        <v>221820</v>
      </c>
    </row>
    <row r="35" spans="1:23" s="258" customFormat="1" ht="14.25">
      <c r="A35" s="236">
        <v>220700</v>
      </c>
      <c r="B35" s="237">
        <v>29930</v>
      </c>
      <c r="C35" s="237">
        <v>2950</v>
      </c>
      <c r="D35" s="237"/>
      <c r="E35" s="237"/>
      <c r="F35" s="237">
        <v>17450</v>
      </c>
      <c r="G35" s="237"/>
      <c r="H35" s="237"/>
      <c r="I35" s="237">
        <v>2950</v>
      </c>
      <c r="J35" s="237"/>
      <c r="K35" s="237">
        <v>57727</v>
      </c>
      <c r="L35" s="237"/>
      <c r="M35" s="237"/>
      <c r="N35" s="237"/>
      <c r="O35" s="237"/>
      <c r="P35" s="237"/>
      <c r="Q35" s="237"/>
      <c r="R35" s="237">
        <v>4490</v>
      </c>
      <c r="S35" s="237"/>
      <c r="T35" s="237">
        <v>2950</v>
      </c>
      <c r="U35" s="237"/>
      <c r="V35" s="237"/>
      <c r="W35" s="238">
        <f t="shared" si="2"/>
        <v>118447</v>
      </c>
    </row>
    <row r="36" spans="1:23" s="258" customFormat="1" ht="14.25">
      <c r="A36" s="236">
        <v>221100</v>
      </c>
      <c r="B36" s="237">
        <v>5600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8">
        <f t="shared" si="2"/>
        <v>5600</v>
      </c>
    </row>
    <row r="37" spans="1:23" s="258" customFormat="1" ht="14.25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8"/>
    </row>
    <row r="38" spans="1:23" s="258" customFormat="1" ht="14.25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8"/>
    </row>
    <row r="39" spans="1:23" s="258" customFormat="1" ht="14.25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8">
        <f t="shared" si="2"/>
        <v>0</v>
      </c>
    </row>
    <row r="40" spans="1:23" s="258" customFormat="1" ht="14.25">
      <c r="A40" s="227" t="s">
        <v>275</v>
      </c>
      <c r="B40" s="239">
        <f>SUM(B31:B39)</f>
        <v>290285</v>
      </c>
      <c r="C40" s="239">
        <f>SUM(C31:C39)</f>
        <v>96945</v>
      </c>
      <c r="D40" s="240" t="s">
        <v>150</v>
      </c>
      <c r="E40" s="239">
        <f aca="true" t="shared" si="3" ref="E40:K40">SUM(E31:E39)</f>
        <v>0</v>
      </c>
      <c r="F40" s="239">
        <f t="shared" si="3"/>
        <v>94860</v>
      </c>
      <c r="G40" s="239">
        <f t="shared" si="3"/>
        <v>0</v>
      </c>
      <c r="H40" s="239">
        <f t="shared" si="3"/>
        <v>61180</v>
      </c>
      <c r="I40" s="239">
        <f t="shared" si="3"/>
        <v>24000</v>
      </c>
      <c r="J40" s="239">
        <f t="shared" si="3"/>
        <v>0</v>
      </c>
      <c r="K40" s="239">
        <f t="shared" si="3"/>
        <v>153507</v>
      </c>
      <c r="L40" s="239" t="s">
        <v>150</v>
      </c>
      <c r="M40" s="239">
        <f>SUM(M31:M39)</f>
        <v>0</v>
      </c>
      <c r="N40" s="239">
        <f>SUM(N31:N39)</f>
        <v>0</v>
      </c>
      <c r="O40" s="239" t="s">
        <v>150</v>
      </c>
      <c r="P40" s="239">
        <f>SUM(P31:P39)</f>
        <v>0</v>
      </c>
      <c r="Q40" s="239">
        <f>SUM(Q31:Q39)</f>
        <v>0</v>
      </c>
      <c r="R40" s="239">
        <f>SUM(R31:R39)</f>
        <v>87775</v>
      </c>
      <c r="S40" s="239">
        <f>SUM(S31:S39)</f>
        <v>0</v>
      </c>
      <c r="T40" s="239">
        <f>SUM(T31:T39)</f>
        <v>24770</v>
      </c>
      <c r="U40" s="239" t="s">
        <v>150</v>
      </c>
      <c r="V40" s="239">
        <f>SUM(V31:V39)</f>
        <v>0</v>
      </c>
      <c r="W40" s="241">
        <f>SUM(B40:V40)</f>
        <v>833322</v>
      </c>
    </row>
    <row r="41" spans="1:23" s="258" customFormat="1" ht="14.25">
      <c r="A41" s="230" t="s">
        <v>276</v>
      </c>
      <c r="B41" s="242">
        <v>2495785</v>
      </c>
      <c r="C41" s="242">
        <v>953523</v>
      </c>
      <c r="D41" s="232" t="s">
        <v>150</v>
      </c>
      <c r="E41" s="232" t="s">
        <v>150</v>
      </c>
      <c r="F41" s="242">
        <v>652068</v>
      </c>
      <c r="G41" s="232" t="s">
        <v>150</v>
      </c>
      <c r="H41" s="242">
        <v>565773</v>
      </c>
      <c r="I41" s="242">
        <v>212708</v>
      </c>
      <c r="J41" s="263" t="s">
        <v>150</v>
      </c>
      <c r="K41" s="242">
        <v>1465950</v>
      </c>
      <c r="L41" s="242" t="s">
        <v>150</v>
      </c>
      <c r="M41" s="242" t="s">
        <v>150</v>
      </c>
      <c r="N41" s="242" t="s">
        <v>150</v>
      </c>
      <c r="O41" s="242" t="s">
        <v>150</v>
      </c>
      <c r="P41" s="242" t="s">
        <v>150</v>
      </c>
      <c r="Q41" s="242" t="s">
        <v>150</v>
      </c>
      <c r="R41" s="242">
        <v>775285</v>
      </c>
      <c r="S41" s="242" t="s">
        <v>150</v>
      </c>
      <c r="T41" s="242">
        <v>246036</v>
      </c>
      <c r="U41" s="242" t="s">
        <v>150</v>
      </c>
      <c r="V41" s="242" t="s">
        <v>150</v>
      </c>
      <c r="W41" s="243">
        <f>SUM(B41:V41)</f>
        <v>7367128</v>
      </c>
    </row>
    <row r="42" spans="1:23" s="258" customFormat="1" ht="14.25">
      <c r="A42" s="219" t="s">
        <v>252</v>
      </c>
      <c r="B42" s="335" t="s">
        <v>226</v>
      </c>
      <c r="C42" s="335"/>
      <c r="D42" s="333" t="s">
        <v>227</v>
      </c>
      <c r="E42" s="334"/>
      <c r="F42" s="335" t="s">
        <v>228</v>
      </c>
      <c r="G42" s="335"/>
      <c r="H42" s="219" t="s">
        <v>229</v>
      </c>
      <c r="I42" s="335" t="s">
        <v>230</v>
      </c>
      <c r="J42" s="335"/>
      <c r="K42" s="333" t="s">
        <v>231</v>
      </c>
      <c r="L42" s="336"/>
      <c r="M42" s="334"/>
      <c r="N42" s="220" t="s">
        <v>232</v>
      </c>
      <c r="O42" s="333" t="s">
        <v>233</v>
      </c>
      <c r="P42" s="336"/>
      <c r="Q42" s="334"/>
      <c r="R42" s="335" t="s">
        <v>234</v>
      </c>
      <c r="S42" s="335"/>
      <c r="T42" s="333" t="s">
        <v>253</v>
      </c>
      <c r="U42" s="334"/>
      <c r="V42" s="219" t="s">
        <v>237</v>
      </c>
      <c r="W42" s="221" t="s">
        <v>18</v>
      </c>
    </row>
    <row r="43" spans="1:23" s="258" customFormat="1" ht="14.25">
      <c r="A43" s="219" t="s">
        <v>80</v>
      </c>
      <c r="B43" s="219" t="s">
        <v>254</v>
      </c>
      <c r="C43" s="219" t="s">
        <v>255</v>
      </c>
      <c r="D43" s="219" t="s">
        <v>256</v>
      </c>
      <c r="E43" s="219" t="s">
        <v>257</v>
      </c>
      <c r="F43" s="219" t="s">
        <v>258</v>
      </c>
      <c r="G43" s="219" t="s">
        <v>259</v>
      </c>
      <c r="H43" s="219" t="s">
        <v>260</v>
      </c>
      <c r="I43" s="219" t="s">
        <v>261</v>
      </c>
      <c r="J43" s="219" t="s">
        <v>262</v>
      </c>
      <c r="K43" s="219" t="s">
        <v>263</v>
      </c>
      <c r="L43" s="219" t="s">
        <v>264</v>
      </c>
      <c r="M43" s="219" t="s">
        <v>265</v>
      </c>
      <c r="N43" s="219" t="s">
        <v>266</v>
      </c>
      <c r="O43" s="219" t="s">
        <v>267</v>
      </c>
      <c r="P43" s="219" t="s">
        <v>268</v>
      </c>
      <c r="Q43" s="219" t="s">
        <v>269</v>
      </c>
      <c r="R43" s="219" t="s">
        <v>270</v>
      </c>
      <c r="S43" s="219" t="s">
        <v>271</v>
      </c>
      <c r="T43" s="219" t="s">
        <v>272</v>
      </c>
      <c r="U43" s="219" t="s">
        <v>273</v>
      </c>
      <c r="V43" s="219" t="s">
        <v>274</v>
      </c>
      <c r="W43" s="222"/>
    </row>
    <row r="44" spans="1:23" s="258" customFormat="1" ht="14.25">
      <c r="A44" s="223">
        <v>531000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5"/>
    </row>
    <row r="45" spans="1:23" s="258" customFormat="1" ht="14.25">
      <c r="A45" s="236">
        <v>310100</v>
      </c>
      <c r="B45" s="237">
        <v>19600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8">
        <f aca="true" t="shared" si="4" ref="W45:W50">SUM(B45:V45)</f>
        <v>19600</v>
      </c>
    </row>
    <row r="46" spans="1:23" s="258" customFormat="1" ht="14.25">
      <c r="A46" s="236">
        <v>310200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8">
        <f t="shared" si="4"/>
        <v>0</v>
      </c>
    </row>
    <row r="47" spans="1:23" s="258" customFormat="1" ht="14.25">
      <c r="A47" s="236">
        <v>310300</v>
      </c>
      <c r="B47" s="237"/>
      <c r="C47" s="237"/>
      <c r="D47" s="237"/>
      <c r="E47" s="237"/>
      <c r="F47" s="237"/>
      <c r="G47" s="237"/>
      <c r="H47" s="237">
        <v>28140</v>
      </c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8">
        <f t="shared" si="4"/>
        <v>28140</v>
      </c>
    </row>
    <row r="48" spans="1:23" s="258" customFormat="1" ht="14.25">
      <c r="A48" s="236">
        <v>310400</v>
      </c>
      <c r="B48" s="237">
        <v>6400</v>
      </c>
      <c r="C48" s="237">
        <v>4950</v>
      </c>
      <c r="D48" s="237"/>
      <c r="E48" s="237"/>
      <c r="F48" s="237">
        <v>4000</v>
      </c>
      <c r="G48" s="237"/>
      <c r="H48" s="237">
        <v>4250</v>
      </c>
      <c r="I48" s="237">
        <v>1600</v>
      </c>
      <c r="J48" s="237"/>
      <c r="K48" s="237"/>
      <c r="L48" s="237"/>
      <c r="M48" s="237"/>
      <c r="N48" s="237"/>
      <c r="O48" s="237"/>
      <c r="P48" s="237"/>
      <c r="Q48" s="237"/>
      <c r="R48" s="237">
        <v>3000</v>
      </c>
      <c r="S48" s="237"/>
      <c r="T48" s="237">
        <v>2400</v>
      </c>
      <c r="U48" s="237"/>
      <c r="V48" s="237"/>
      <c r="W48" s="238">
        <f t="shared" si="4"/>
        <v>26600</v>
      </c>
    </row>
    <row r="49" spans="1:23" s="258" customFormat="1" ht="14.25">
      <c r="A49" s="236">
        <v>310500</v>
      </c>
      <c r="B49" s="237">
        <v>3652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8">
        <f t="shared" si="4"/>
        <v>3652</v>
      </c>
    </row>
    <row r="50" spans="1:23" s="258" customFormat="1" ht="14.25">
      <c r="A50" s="236">
        <v>310600</v>
      </c>
      <c r="B50" s="237">
        <v>6321</v>
      </c>
      <c r="C50" s="237">
        <v>4551</v>
      </c>
      <c r="D50" s="237"/>
      <c r="E50" s="237"/>
      <c r="F50" s="237">
        <v>4358.8</v>
      </c>
      <c r="G50" s="237"/>
      <c r="H50" s="237">
        <v>5631</v>
      </c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>
        <v>816.8</v>
      </c>
      <c r="U50" s="237"/>
      <c r="V50" s="237"/>
      <c r="W50" s="238">
        <f t="shared" si="4"/>
        <v>21678.6</v>
      </c>
    </row>
    <row r="51" spans="1:23" s="258" customFormat="1" ht="14.25">
      <c r="A51" s="236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8"/>
    </row>
    <row r="52" spans="1:23" s="258" customFormat="1" ht="14.25">
      <c r="A52" s="236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8"/>
    </row>
    <row r="53" spans="1:23" s="258" customFormat="1" ht="14.25">
      <c r="A53" s="227" t="s">
        <v>275</v>
      </c>
      <c r="B53" s="244">
        <f>SUM(B45:B52)</f>
        <v>35973</v>
      </c>
      <c r="C53" s="244">
        <f>SUM(C45:C52)</f>
        <v>9501</v>
      </c>
      <c r="D53" s="244" t="s">
        <v>150</v>
      </c>
      <c r="E53" s="244">
        <f>SUM(E45:E52)</f>
        <v>0</v>
      </c>
      <c r="F53" s="244">
        <f>SUM(F45:F50)</f>
        <v>8358.8</v>
      </c>
      <c r="G53" s="244" t="s">
        <v>150</v>
      </c>
      <c r="H53" s="244">
        <f>SUM(H45:H52)</f>
        <v>38021</v>
      </c>
      <c r="I53" s="244">
        <f>SUM(I45:I52)</f>
        <v>1600</v>
      </c>
      <c r="J53" s="244" t="s">
        <v>150</v>
      </c>
      <c r="K53" s="244" t="s">
        <v>150</v>
      </c>
      <c r="L53" s="244" t="s">
        <v>150</v>
      </c>
      <c r="M53" s="244">
        <f>SUM(M47:M50)</f>
        <v>0</v>
      </c>
      <c r="N53" s="244" t="s">
        <v>150</v>
      </c>
      <c r="O53" s="244" t="s">
        <v>150</v>
      </c>
      <c r="P53" s="244" t="s">
        <v>150</v>
      </c>
      <c r="Q53" s="244" t="s">
        <v>150</v>
      </c>
      <c r="R53" s="244">
        <f>SUM(R45:R52)</f>
        <v>3000</v>
      </c>
      <c r="S53" s="244" t="s">
        <v>150</v>
      </c>
      <c r="T53" s="244">
        <f>SUM(T45:T52)</f>
        <v>3216.8</v>
      </c>
      <c r="U53" s="244" t="s">
        <v>150</v>
      </c>
      <c r="V53" s="244" t="s">
        <v>150</v>
      </c>
      <c r="W53" s="245">
        <f>SUM(B53:V53)</f>
        <v>99670.6</v>
      </c>
    </row>
    <row r="54" spans="1:23" s="258" customFormat="1" ht="14.25">
      <c r="A54" s="230" t="s">
        <v>276</v>
      </c>
      <c r="B54" s="242">
        <v>153102.5</v>
      </c>
      <c r="C54" s="242">
        <v>112974</v>
      </c>
      <c r="D54" s="242" t="s">
        <v>150</v>
      </c>
      <c r="E54" s="242">
        <v>191000</v>
      </c>
      <c r="F54" s="242">
        <v>68125.18</v>
      </c>
      <c r="G54" s="242" t="s">
        <v>150</v>
      </c>
      <c r="H54" s="242">
        <v>304894</v>
      </c>
      <c r="I54" s="242">
        <v>61386.5</v>
      </c>
      <c r="J54" s="242" t="s">
        <v>150</v>
      </c>
      <c r="K54" s="242" t="s">
        <v>150</v>
      </c>
      <c r="L54" s="242" t="s">
        <v>150</v>
      </c>
      <c r="M54" s="242" t="s">
        <v>150</v>
      </c>
      <c r="N54" s="242" t="s">
        <v>150</v>
      </c>
      <c r="O54" s="242" t="s">
        <v>150</v>
      </c>
      <c r="P54" s="242" t="s">
        <v>150</v>
      </c>
      <c r="Q54" s="242" t="s">
        <v>150</v>
      </c>
      <c r="R54" s="242">
        <v>76760</v>
      </c>
      <c r="S54" s="242" t="s">
        <v>150</v>
      </c>
      <c r="T54" s="242">
        <v>52987.35</v>
      </c>
      <c r="U54" s="242" t="s">
        <v>150</v>
      </c>
      <c r="V54" s="242" t="s">
        <v>150</v>
      </c>
      <c r="W54" s="243">
        <f>SUM(B54:V54)</f>
        <v>1021229.5299999999</v>
      </c>
    </row>
    <row r="55" spans="1:23" s="258" customFormat="1" ht="14.25">
      <c r="A55" s="223">
        <v>532000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5"/>
    </row>
    <row r="56" spans="1:23" s="258" customFormat="1" ht="14.25">
      <c r="A56" s="236">
        <v>320100</v>
      </c>
      <c r="B56" s="237">
        <v>35200</v>
      </c>
      <c r="C56" s="237"/>
      <c r="D56" s="237"/>
      <c r="E56" s="237"/>
      <c r="F56" s="237">
        <v>2000</v>
      </c>
      <c r="G56" s="237"/>
      <c r="H56" s="237">
        <v>8620</v>
      </c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8">
        <f>SUM(B56:V56)</f>
        <v>45820</v>
      </c>
    </row>
    <row r="57" spans="1:23" s="258" customFormat="1" ht="14.25">
      <c r="A57" s="236">
        <v>320200</v>
      </c>
      <c r="B57" s="237">
        <v>1560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8">
        <f>SUM(B57:V57)</f>
        <v>1560</v>
      </c>
    </row>
    <row r="58" spans="1:23" s="258" customFormat="1" ht="14.25">
      <c r="A58" s="236">
        <v>320300</v>
      </c>
      <c r="B58" s="237">
        <v>23404.58</v>
      </c>
      <c r="C58" s="237">
        <v>10079.4</v>
      </c>
      <c r="D58" s="237">
        <v>20735</v>
      </c>
      <c r="E58" s="237">
        <v>14962</v>
      </c>
      <c r="F58" s="237">
        <v>1390</v>
      </c>
      <c r="G58" s="237">
        <v>57057</v>
      </c>
      <c r="H58" s="237">
        <v>30000</v>
      </c>
      <c r="I58" s="237">
        <v>6050</v>
      </c>
      <c r="J58" s="237"/>
      <c r="K58" s="237"/>
      <c r="L58" s="237"/>
      <c r="M58" s="237"/>
      <c r="N58" s="237"/>
      <c r="O58" s="237">
        <v>4450</v>
      </c>
      <c r="P58" s="237"/>
      <c r="Q58" s="237"/>
      <c r="R58" s="237">
        <v>6450</v>
      </c>
      <c r="S58" s="237"/>
      <c r="T58" s="237"/>
      <c r="U58" s="237"/>
      <c r="V58" s="237"/>
      <c r="W58" s="238">
        <f>SUM(B58:V58)</f>
        <v>174577.98</v>
      </c>
    </row>
    <row r="59" spans="1:23" s="258" customFormat="1" ht="14.25">
      <c r="A59" s="236">
        <v>320400</v>
      </c>
      <c r="B59" s="237"/>
      <c r="C59" s="237"/>
      <c r="D59" s="237"/>
      <c r="E59" s="237"/>
      <c r="F59" s="237"/>
      <c r="G59" s="237"/>
      <c r="H59" s="237"/>
      <c r="I59" s="237">
        <v>450</v>
      </c>
      <c r="J59" s="237"/>
      <c r="K59" s="237"/>
      <c r="L59" s="237"/>
      <c r="M59" s="237"/>
      <c r="N59" s="237"/>
      <c r="O59" s="237"/>
      <c r="P59" s="237"/>
      <c r="Q59" s="237"/>
      <c r="R59" s="237">
        <v>4200</v>
      </c>
      <c r="S59" s="237"/>
      <c r="T59" s="237">
        <v>2750</v>
      </c>
      <c r="U59" s="237"/>
      <c r="V59" s="237"/>
      <c r="W59" s="238">
        <f>SUM(B59:V59)</f>
        <v>7400</v>
      </c>
    </row>
    <row r="60" spans="1:23" s="258" customFormat="1" ht="14.25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8"/>
    </row>
    <row r="61" spans="1:23" s="258" customFormat="1" ht="14.25">
      <c r="A61" s="227" t="s">
        <v>275</v>
      </c>
      <c r="B61" s="244">
        <f>SUM(B56:B60)</f>
        <v>60164.58</v>
      </c>
      <c r="C61" s="244">
        <f>SUM(C56:C60)</f>
        <v>10079.4</v>
      </c>
      <c r="D61" s="244">
        <f>SUM(D56:D60)</f>
        <v>20735</v>
      </c>
      <c r="E61" s="244">
        <f>SUM(E56:E60)</f>
        <v>14962</v>
      </c>
      <c r="F61" s="244">
        <f>SUM(F56:F59)</f>
        <v>3390</v>
      </c>
      <c r="G61" s="244">
        <f>SUM(G56:G60)</f>
        <v>57057</v>
      </c>
      <c r="H61" s="244">
        <f>SUM(H56:H60)</f>
        <v>38620</v>
      </c>
      <c r="I61" s="244">
        <f>SUM(I56:I60)</f>
        <v>6500</v>
      </c>
      <c r="J61" s="244" t="s">
        <v>150</v>
      </c>
      <c r="K61" s="244" t="s">
        <v>150</v>
      </c>
      <c r="L61" s="244" t="s">
        <v>150</v>
      </c>
      <c r="M61" s="244" t="s">
        <v>150</v>
      </c>
      <c r="N61" s="244">
        <f>SUM(N56:N60)</f>
        <v>0</v>
      </c>
      <c r="O61" s="244">
        <f>SUM(O56:O60)</f>
        <v>4450</v>
      </c>
      <c r="P61" s="244" t="s">
        <v>150</v>
      </c>
      <c r="Q61" s="244">
        <f>SUM(Q56:Q60)</f>
        <v>0</v>
      </c>
      <c r="R61" s="244">
        <f>SUM(R56:R60)</f>
        <v>10650</v>
      </c>
      <c r="S61" s="244" t="s">
        <v>150</v>
      </c>
      <c r="T61" s="244">
        <f>SUM(T56:T60)</f>
        <v>2750</v>
      </c>
      <c r="U61" s="244" t="s">
        <v>150</v>
      </c>
      <c r="V61" s="244" t="s">
        <v>150</v>
      </c>
      <c r="W61" s="245">
        <f>SUM(B61:V61)</f>
        <v>229357.97999999998</v>
      </c>
    </row>
    <row r="62" spans="1:23" s="258" customFormat="1" ht="14.25">
      <c r="A62" s="230" t="s">
        <v>276</v>
      </c>
      <c r="B62" s="242">
        <v>790974.08</v>
      </c>
      <c r="C62" s="242">
        <v>103664.98</v>
      </c>
      <c r="D62" s="242">
        <v>96079</v>
      </c>
      <c r="E62" s="242">
        <v>585430.81</v>
      </c>
      <c r="F62" s="242">
        <v>114078</v>
      </c>
      <c r="G62" s="242">
        <v>358592</v>
      </c>
      <c r="H62" s="242">
        <v>531328.25</v>
      </c>
      <c r="I62" s="242">
        <v>167566</v>
      </c>
      <c r="J62" s="242" t="s">
        <v>150</v>
      </c>
      <c r="K62" s="242" t="s">
        <v>150</v>
      </c>
      <c r="L62" s="242" t="s">
        <v>150</v>
      </c>
      <c r="M62" s="242" t="s">
        <v>150</v>
      </c>
      <c r="N62" s="242">
        <v>117400</v>
      </c>
      <c r="O62" s="242">
        <v>26483</v>
      </c>
      <c r="P62" s="242" t="s">
        <v>150</v>
      </c>
      <c r="Q62" s="242">
        <v>143042</v>
      </c>
      <c r="R62" s="242">
        <v>95176.89</v>
      </c>
      <c r="S62" s="242" t="s">
        <v>150</v>
      </c>
      <c r="T62" s="242">
        <v>197810</v>
      </c>
      <c r="U62" s="242" t="s">
        <v>150</v>
      </c>
      <c r="V62" s="242" t="s">
        <v>150</v>
      </c>
      <c r="W62" s="243">
        <f>SUM(B62:V62)</f>
        <v>3327625.0100000002</v>
      </c>
    </row>
    <row r="63" spans="1:23" s="258" customFormat="1" ht="14.25">
      <c r="A63" s="223">
        <v>533000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>
        <f>SUM(V20:V28)</f>
        <v>0</v>
      </c>
      <c r="W63" s="224"/>
    </row>
    <row r="64" spans="1:23" s="258" customFormat="1" ht="14.25">
      <c r="A64" s="225">
        <v>330100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>
        <f aca="true" t="shared" si="5" ref="W64:W72">SUM(B64:V64)</f>
        <v>0</v>
      </c>
    </row>
    <row r="65" spans="1:23" s="258" customFormat="1" ht="14.25">
      <c r="A65" s="225">
        <v>330200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>
        <f t="shared" si="5"/>
        <v>0</v>
      </c>
    </row>
    <row r="66" spans="1:23" s="258" customFormat="1" ht="14.25">
      <c r="A66" s="225">
        <v>330300</v>
      </c>
      <c r="B66" s="224"/>
      <c r="C66" s="224"/>
      <c r="D66" s="224"/>
      <c r="E66" s="224"/>
      <c r="F66" s="224">
        <v>5999</v>
      </c>
      <c r="G66" s="224"/>
      <c r="H66" s="224"/>
      <c r="I66" s="224"/>
      <c r="J66" s="224"/>
      <c r="K66" s="224">
        <v>9981</v>
      </c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>
        <f t="shared" si="5"/>
        <v>15980</v>
      </c>
    </row>
    <row r="67" spans="1:23" s="258" customFormat="1" ht="14.25">
      <c r="A67" s="225">
        <v>330400</v>
      </c>
      <c r="B67" s="224"/>
      <c r="C67" s="224"/>
      <c r="D67" s="224"/>
      <c r="E67" s="224"/>
      <c r="F67" s="224"/>
      <c r="G67" s="224">
        <v>119443.87</v>
      </c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>
        <f>SUM(B67:V67)</f>
        <v>119443.87</v>
      </c>
    </row>
    <row r="68" spans="1:23" s="258" customFormat="1" ht="14.25">
      <c r="A68" s="225">
        <v>330600</v>
      </c>
      <c r="B68" s="224"/>
      <c r="C68" s="224"/>
      <c r="D68" s="224"/>
      <c r="E68" s="224"/>
      <c r="F68" s="224">
        <v>4600</v>
      </c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>
        <f t="shared" si="5"/>
        <v>4600</v>
      </c>
    </row>
    <row r="69" spans="1:23" s="258" customFormat="1" ht="14.25">
      <c r="A69" s="225">
        <v>330700</v>
      </c>
      <c r="B69" s="224"/>
      <c r="C69" s="224"/>
      <c r="D69" s="224"/>
      <c r="E69" s="224"/>
      <c r="F69" s="224">
        <v>2700</v>
      </c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>
        <f t="shared" si="5"/>
        <v>2700</v>
      </c>
    </row>
    <row r="70" spans="1:23" s="258" customFormat="1" ht="14.25">
      <c r="A70" s="225">
        <v>330800</v>
      </c>
      <c r="B70" s="224">
        <v>7200</v>
      </c>
      <c r="C70" s="224">
        <v>6679</v>
      </c>
      <c r="D70" s="224"/>
      <c r="E70" s="224"/>
      <c r="F70" s="224">
        <v>3000</v>
      </c>
      <c r="G70" s="224"/>
      <c r="H70" s="224"/>
      <c r="I70" s="224"/>
      <c r="J70" s="224"/>
      <c r="K70" s="224">
        <v>38994</v>
      </c>
      <c r="L70" s="224"/>
      <c r="M70" s="224"/>
      <c r="N70" s="224"/>
      <c r="O70" s="224"/>
      <c r="P70" s="224"/>
      <c r="Q70" s="224"/>
      <c r="R70" s="224">
        <v>7600</v>
      </c>
      <c r="S70" s="224"/>
      <c r="T70" s="224"/>
      <c r="U70" s="224"/>
      <c r="V70" s="224"/>
      <c r="W70" s="224">
        <f t="shared" si="5"/>
        <v>63473</v>
      </c>
    </row>
    <row r="71" spans="1:23" s="258" customFormat="1" ht="14.25">
      <c r="A71" s="225">
        <v>330900</v>
      </c>
      <c r="B71" s="224"/>
      <c r="C71" s="224"/>
      <c r="D71" s="224"/>
      <c r="E71" s="224"/>
      <c r="F71" s="224"/>
      <c r="G71" s="224"/>
      <c r="H71" s="224">
        <v>87600</v>
      </c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>
        <f t="shared" si="5"/>
        <v>87600</v>
      </c>
    </row>
    <row r="72" spans="1:23" s="258" customFormat="1" ht="14.25">
      <c r="A72" s="225">
        <v>331000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>
        <f t="shared" si="5"/>
        <v>0</v>
      </c>
    </row>
    <row r="73" spans="1:23" s="258" customFormat="1" ht="14.25">
      <c r="A73" s="225">
        <v>331100</v>
      </c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>
        <f aca="true" t="shared" si="6" ref="W73:W78">SUM(B73:V73)</f>
        <v>0</v>
      </c>
    </row>
    <row r="74" spans="1:23" s="258" customFormat="1" ht="14.25">
      <c r="A74" s="225">
        <v>331200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>
        <f t="shared" si="6"/>
        <v>0</v>
      </c>
    </row>
    <row r="75" spans="1:23" s="258" customFormat="1" ht="14.25">
      <c r="A75" s="225">
        <v>331300</v>
      </c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>
        <f t="shared" si="6"/>
        <v>0</v>
      </c>
    </row>
    <row r="76" spans="1:23" s="258" customFormat="1" ht="14.25">
      <c r="A76" s="225">
        <v>331400</v>
      </c>
      <c r="B76" s="224"/>
      <c r="C76" s="224"/>
      <c r="D76" s="224"/>
      <c r="E76" s="224"/>
      <c r="F76" s="224"/>
      <c r="G76" s="224"/>
      <c r="H76" s="224">
        <v>9970</v>
      </c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>
        <f t="shared" si="6"/>
        <v>9970</v>
      </c>
    </row>
    <row r="77" spans="1:23" s="258" customFormat="1" ht="14.25">
      <c r="A77" s="225">
        <v>331500</v>
      </c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>
        <f t="shared" si="6"/>
        <v>0</v>
      </c>
    </row>
    <row r="78" spans="1:23" s="258" customFormat="1" ht="14.25">
      <c r="A78" s="225">
        <v>331700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>
        <f t="shared" si="6"/>
        <v>0</v>
      </c>
    </row>
    <row r="79" spans="1:23" s="258" customFormat="1" ht="14.25">
      <c r="A79" s="225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</row>
    <row r="80" spans="1:23" s="258" customFormat="1" ht="14.25">
      <c r="A80" s="225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</row>
    <row r="81" spans="1:23" s="258" customFormat="1" ht="14.25">
      <c r="A81" s="227" t="s">
        <v>275</v>
      </c>
      <c r="B81" s="228">
        <f aca="true" t="shared" si="7" ref="B81:G81">SUM(B64:B78)</f>
        <v>7200</v>
      </c>
      <c r="C81" s="228">
        <f t="shared" si="7"/>
        <v>6679</v>
      </c>
      <c r="D81" s="228">
        <f t="shared" si="7"/>
        <v>0</v>
      </c>
      <c r="E81" s="228">
        <f t="shared" si="7"/>
        <v>0</v>
      </c>
      <c r="F81" s="228">
        <f t="shared" si="7"/>
        <v>16299</v>
      </c>
      <c r="G81" s="228">
        <f t="shared" si="7"/>
        <v>119443.87</v>
      </c>
      <c r="H81" s="228">
        <f>SUM(H64:H78)</f>
        <v>97570</v>
      </c>
      <c r="I81" s="228" t="s">
        <v>150</v>
      </c>
      <c r="J81" s="228" t="s">
        <v>150</v>
      </c>
      <c r="K81" s="228">
        <f>SUM(K64:K78)</f>
        <v>48975</v>
      </c>
      <c r="L81" s="228"/>
      <c r="M81" s="228" t="s">
        <v>150</v>
      </c>
      <c r="N81" s="228" t="s">
        <v>150</v>
      </c>
      <c r="O81" s="228" t="s">
        <v>150</v>
      </c>
      <c r="P81" s="228" t="s">
        <v>150</v>
      </c>
      <c r="Q81" s="228" t="s">
        <v>150</v>
      </c>
      <c r="R81" s="228">
        <f>SUM(R64:R78)</f>
        <v>7600</v>
      </c>
      <c r="S81" s="228" t="s">
        <v>150</v>
      </c>
      <c r="T81" s="228">
        <f>SUM(T64:T78)</f>
        <v>0</v>
      </c>
      <c r="U81" s="228" t="s">
        <v>150</v>
      </c>
      <c r="V81" s="228" t="s">
        <v>150</v>
      </c>
      <c r="W81" s="228">
        <f>SUM(B81:V81)</f>
        <v>303766.87</v>
      </c>
    </row>
    <row r="82" spans="1:23" s="258" customFormat="1" ht="14.25">
      <c r="A82" s="230" t="s">
        <v>276</v>
      </c>
      <c r="B82" s="231">
        <v>239273</v>
      </c>
      <c r="C82" s="231">
        <v>62839.1</v>
      </c>
      <c r="D82" s="231" t="s">
        <v>150</v>
      </c>
      <c r="E82" s="231" t="s">
        <v>150</v>
      </c>
      <c r="F82" s="231">
        <v>69129</v>
      </c>
      <c r="G82" s="231">
        <v>1081721</v>
      </c>
      <c r="H82" s="231">
        <v>105309</v>
      </c>
      <c r="I82" s="231">
        <v>27520</v>
      </c>
      <c r="J82" s="231" t="s">
        <v>150</v>
      </c>
      <c r="K82" s="231">
        <v>579333</v>
      </c>
      <c r="L82" s="231">
        <v>79874</v>
      </c>
      <c r="M82" s="231" t="s">
        <v>150</v>
      </c>
      <c r="N82" s="231" t="s">
        <v>150</v>
      </c>
      <c r="O82" s="231" t="s">
        <v>150</v>
      </c>
      <c r="P82" s="231" t="s">
        <v>150</v>
      </c>
      <c r="Q82" s="231" t="s">
        <v>150</v>
      </c>
      <c r="R82" s="231">
        <v>83879</v>
      </c>
      <c r="S82" s="231">
        <v>72500</v>
      </c>
      <c r="T82" s="231">
        <v>26844</v>
      </c>
      <c r="U82" s="231" t="s">
        <v>150</v>
      </c>
      <c r="V82" s="231" t="s">
        <v>150</v>
      </c>
      <c r="W82" s="231">
        <f>SUM(B82:V82)</f>
        <v>2428221.1</v>
      </c>
    </row>
    <row r="83" spans="1:23" s="258" customFormat="1" ht="14.25">
      <c r="A83" s="219" t="s">
        <v>252</v>
      </c>
      <c r="B83" s="335" t="s">
        <v>226</v>
      </c>
      <c r="C83" s="335"/>
      <c r="D83" s="333" t="s">
        <v>227</v>
      </c>
      <c r="E83" s="334"/>
      <c r="F83" s="335" t="s">
        <v>228</v>
      </c>
      <c r="G83" s="335"/>
      <c r="H83" s="219" t="s">
        <v>229</v>
      </c>
      <c r="I83" s="335" t="s">
        <v>230</v>
      </c>
      <c r="J83" s="335"/>
      <c r="K83" s="333" t="s">
        <v>231</v>
      </c>
      <c r="L83" s="336"/>
      <c r="M83" s="334"/>
      <c r="N83" s="219" t="s">
        <v>232</v>
      </c>
      <c r="O83" s="333" t="s">
        <v>233</v>
      </c>
      <c r="P83" s="336"/>
      <c r="Q83" s="334"/>
      <c r="R83" s="335" t="s">
        <v>234</v>
      </c>
      <c r="S83" s="335"/>
      <c r="T83" s="219" t="s">
        <v>253</v>
      </c>
      <c r="U83" s="219" t="s">
        <v>236</v>
      </c>
      <c r="V83" s="219" t="s">
        <v>237</v>
      </c>
      <c r="W83" s="219" t="s">
        <v>18</v>
      </c>
    </row>
    <row r="84" spans="1:23" s="258" customFormat="1" ht="14.25">
      <c r="A84" s="219" t="s">
        <v>80</v>
      </c>
      <c r="B84" s="219" t="s">
        <v>254</v>
      </c>
      <c r="C84" s="219" t="s">
        <v>255</v>
      </c>
      <c r="D84" s="219" t="s">
        <v>256</v>
      </c>
      <c r="E84" s="219" t="s">
        <v>257</v>
      </c>
      <c r="F84" s="219" t="s">
        <v>258</v>
      </c>
      <c r="G84" s="219" t="s">
        <v>259</v>
      </c>
      <c r="H84" s="219" t="s">
        <v>260</v>
      </c>
      <c r="I84" s="219" t="s">
        <v>261</v>
      </c>
      <c r="J84" s="219" t="s">
        <v>262</v>
      </c>
      <c r="K84" s="219" t="s">
        <v>263</v>
      </c>
      <c r="L84" s="219" t="s">
        <v>264</v>
      </c>
      <c r="M84" s="219" t="s">
        <v>265</v>
      </c>
      <c r="N84" s="219" t="s">
        <v>266</v>
      </c>
      <c r="O84" s="219" t="s">
        <v>267</v>
      </c>
      <c r="P84" s="219" t="s">
        <v>268</v>
      </c>
      <c r="Q84" s="219" t="s">
        <v>269</v>
      </c>
      <c r="R84" s="219" t="s">
        <v>270</v>
      </c>
      <c r="S84" s="219" t="s">
        <v>271</v>
      </c>
      <c r="T84" s="219" t="s">
        <v>272</v>
      </c>
      <c r="U84" s="219" t="s">
        <v>277</v>
      </c>
      <c r="V84" s="219" t="s">
        <v>274</v>
      </c>
      <c r="W84" s="219"/>
    </row>
    <row r="85" spans="1:23" s="258" customFormat="1" ht="14.25">
      <c r="A85" s="223">
        <v>534000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</row>
    <row r="86" spans="1:23" s="258" customFormat="1" ht="14.25">
      <c r="A86" s="225">
        <v>340100</v>
      </c>
      <c r="B86" s="224">
        <v>28514.62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>
        <f aca="true" t="shared" si="8" ref="W86:W92">SUM(B86:V86)</f>
        <v>28514.62</v>
      </c>
    </row>
    <row r="87" spans="1:23" s="258" customFormat="1" ht="14.25">
      <c r="A87" s="225">
        <v>340200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>
        <f t="shared" si="8"/>
        <v>0</v>
      </c>
    </row>
    <row r="88" spans="1:23" s="258" customFormat="1" ht="14.25">
      <c r="A88" s="225">
        <v>340300</v>
      </c>
      <c r="B88" s="224">
        <v>2361.49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>
        <f t="shared" si="8"/>
        <v>2361.49</v>
      </c>
    </row>
    <row r="89" spans="1:23" s="258" customFormat="1" ht="14.25">
      <c r="A89" s="225">
        <v>340400</v>
      </c>
      <c r="B89" s="224">
        <v>3560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>
        <f t="shared" si="8"/>
        <v>3560</v>
      </c>
    </row>
    <row r="90" spans="1:23" s="258" customFormat="1" ht="14.25">
      <c r="A90" s="225">
        <v>340500</v>
      </c>
      <c r="B90" s="224">
        <v>1594.3</v>
      </c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>
        <f t="shared" si="8"/>
        <v>1594.3</v>
      </c>
    </row>
    <row r="91" spans="1:23" s="258" customFormat="1" ht="14.25">
      <c r="A91" s="227" t="s">
        <v>275</v>
      </c>
      <c r="B91" s="228">
        <f>SUM(B86:B90)</f>
        <v>36030.41</v>
      </c>
      <c r="C91" s="228">
        <f>SUM(C86:C90)</f>
        <v>0</v>
      </c>
      <c r="D91" s="228" t="s">
        <v>150</v>
      </c>
      <c r="E91" s="228" t="s">
        <v>150</v>
      </c>
      <c r="F91" s="228" t="s">
        <v>150</v>
      </c>
      <c r="G91" s="228" t="s">
        <v>150</v>
      </c>
      <c r="H91" s="228" t="s">
        <v>150</v>
      </c>
      <c r="I91" s="228" t="s">
        <v>150</v>
      </c>
      <c r="J91" s="228" t="s">
        <v>150</v>
      </c>
      <c r="K91" s="228" t="s">
        <v>150</v>
      </c>
      <c r="L91" s="228" t="s">
        <v>150</v>
      </c>
      <c r="M91" s="228" t="s">
        <v>150</v>
      </c>
      <c r="N91" s="228" t="s">
        <v>150</v>
      </c>
      <c r="O91" s="228" t="s">
        <v>150</v>
      </c>
      <c r="P91" s="228" t="s">
        <v>150</v>
      </c>
      <c r="Q91" s="228" t="s">
        <v>150</v>
      </c>
      <c r="R91" s="228" t="s">
        <v>150</v>
      </c>
      <c r="S91" s="228" t="s">
        <v>150</v>
      </c>
      <c r="T91" s="228" t="s">
        <v>150</v>
      </c>
      <c r="U91" s="228" t="s">
        <v>150</v>
      </c>
      <c r="V91" s="228" t="s">
        <v>150</v>
      </c>
      <c r="W91" s="228">
        <f t="shared" si="8"/>
        <v>36030.41</v>
      </c>
    </row>
    <row r="92" spans="1:23" s="258" customFormat="1" ht="14.25">
      <c r="A92" s="230" t="s">
        <v>276</v>
      </c>
      <c r="B92" s="231">
        <v>286165.26</v>
      </c>
      <c r="C92" s="231">
        <v>2362</v>
      </c>
      <c r="D92" s="231" t="s">
        <v>150</v>
      </c>
      <c r="E92" s="231" t="s">
        <v>150</v>
      </c>
      <c r="F92" s="231" t="s">
        <v>150</v>
      </c>
      <c r="G92" s="231" t="s">
        <v>150</v>
      </c>
      <c r="H92" s="231" t="s">
        <v>150</v>
      </c>
      <c r="I92" s="231" t="s">
        <v>150</v>
      </c>
      <c r="J92" s="231" t="s">
        <v>150</v>
      </c>
      <c r="K92" s="231" t="s">
        <v>150</v>
      </c>
      <c r="L92" s="231" t="s">
        <v>150</v>
      </c>
      <c r="M92" s="231" t="s">
        <v>150</v>
      </c>
      <c r="N92" s="231" t="s">
        <v>150</v>
      </c>
      <c r="O92" s="231" t="s">
        <v>150</v>
      </c>
      <c r="P92" s="231" t="s">
        <v>150</v>
      </c>
      <c r="Q92" s="231" t="s">
        <v>150</v>
      </c>
      <c r="R92" s="231" t="s">
        <v>150</v>
      </c>
      <c r="S92" s="231" t="s">
        <v>150</v>
      </c>
      <c r="T92" s="231" t="s">
        <v>150</v>
      </c>
      <c r="U92" s="231" t="s">
        <v>150</v>
      </c>
      <c r="V92" s="231" t="s">
        <v>150</v>
      </c>
      <c r="W92" s="231">
        <f t="shared" si="8"/>
        <v>288527.26</v>
      </c>
    </row>
    <row r="93" spans="1:23" s="258" customFormat="1" ht="14.25">
      <c r="A93" s="223">
        <v>541000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</row>
    <row r="94" spans="1:23" s="258" customFormat="1" ht="14.25">
      <c r="A94" s="236">
        <v>410100</v>
      </c>
      <c r="B94" s="224"/>
      <c r="C94" s="224">
        <v>14980</v>
      </c>
      <c r="D94" s="224"/>
      <c r="E94" s="224"/>
      <c r="F94" s="224">
        <v>14280</v>
      </c>
      <c r="G94" s="224"/>
      <c r="H94" s="224"/>
      <c r="I94" s="224"/>
      <c r="J94" s="224"/>
      <c r="K94" s="224"/>
      <c r="L94" s="224"/>
      <c r="M94" s="224"/>
      <c r="N94" s="224">
        <v>6280</v>
      </c>
      <c r="O94" s="224"/>
      <c r="P94" s="224"/>
      <c r="Q94" s="224"/>
      <c r="R94" s="224"/>
      <c r="S94" s="224"/>
      <c r="T94" s="224"/>
      <c r="U94" s="224"/>
      <c r="V94" s="224"/>
      <c r="W94" s="224">
        <f aca="true" t="shared" si="9" ref="W94:W99">SUM(B94:V94)</f>
        <v>35540</v>
      </c>
    </row>
    <row r="95" spans="1:23" s="258" customFormat="1" ht="14.25">
      <c r="A95" s="236">
        <v>410300</v>
      </c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>
        <f t="shared" si="9"/>
        <v>0</v>
      </c>
    </row>
    <row r="96" spans="1:23" s="258" customFormat="1" ht="14.25">
      <c r="A96" s="236">
        <v>410600</v>
      </c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>
        <v>899100</v>
      </c>
      <c r="S96" s="224"/>
      <c r="T96" s="224"/>
      <c r="U96" s="224"/>
      <c r="V96" s="224"/>
      <c r="W96" s="224">
        <f t="shared" si="9"/>
        <v>899100</v>
      </c>
    </row>
    <row r="97" spans="1:23" s="258" customFormat="1" ht="14.25">
      <c r="A97" s="236">
        <v>410700</v>
      </c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>
        <f>SUM(B97:V97)</f>
        <v>0</v>
      </c>
    </row>
    <row r="98" spans="1:23" s="258" customFormat="1" ht="14.25">
      <c r="A98" s="236">
        <v>411200</v>
      </c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>
        <v>17000</v>
      </c>
      <c r="Q98" s="224"/>
      <c r="R98" s="224"/>
      <c r="S98" s="224"/>
      <c r="T98" s="224"/>
      <c r="U98" s="224"/>
      <c r="V98" s="224"/>
      <c r="W98" s="224">
        <f>SUM(B98:V98)</f>
        <v>17000</v>
      </c>
    </row>
    <row r="99" spans="1:23" s="258" customFormat="1" ht="14.25">
      <c r="A99" s="236">
        <v>411800</v>
      </c>
      <c r="B99" s="224"/>
      <c r="C99" s="224"/>
      <c r="D99" s="224"/>
      <c r="E99" s="224"/>
      <c r="F99" s="224"/>
      <c r="G99" s="224"/>
      <c r="H99" s="224">
        <v>10390</v>
      </c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>
        <f t="shared" si="9"/>
        <v>10390</v>
      </c>
    </row>
    <row r="100" spans="1:23" s="258" customFormat="1" ht="14.25">
      <c r="A100" s="227" t="s">
        <v>275</v>
      </c>
      <c r="B100" s="228">
        <f>SUM(B94:B99)</f>
        <v>0</v>
      </c>
      <c r="C100" s="228">
        <f>SUM(C94:C99)</f>
        <v>14980</v>
      </c>
      <c r="D100" s="228" t="s">
        <v>150</v>
      </c>
      <c r="E100" s="228" t="s">
        <v>150</v>
      </c>
      <c r="F100" s="228">
        <f>SUM(F94:F99)</f>
        <v>14280</v>
      </c>
      <c r="G100" s="228" t="s">
        <v>150</v>
      </c>
      <c r="H100" s="228">
        <f>SUM(H94:H99)</f>
        <v>10390</v>
      </c>
      <c r="I100" s="228" t="s">
        <v>150</v>
      </c>
      <c r="J100" s="228" t="s">
        <v>150</v>
      </c>
      <c r="K100" s="228" t="s">
        <v>150</v>
      </c>
      <c r="L100" s="228" t="s">
        <v>150</v>
      </c>
      <c r="M100" s="228" t="s">
        <v>150</v>
      </c>
      <c r="N100" s="228">
        <f>SUM(N94:N99)</f>
        <v>6280</v>
      </c>
      <c r="O100" s="228" t="s">
        <v>150</v>
      </c>
      <c r="P100" s="228">
        <f>SUM(P94:P99)</f>
        <v>17000</v>
      </c>
      <c r="Q100" s="228" t="s">
        <v>150</v>
      </c>
      <c r="R100" s="228">
        <f>SUM(R94:R99)</f>
        <v>899100</v>
      </c>
      <c r="S100" s="228" t="s">
        <v>150</v>
      </c>
      <c r="T100" s="228" t="s">
        <v>150</v>
      </c>
      <c r="U100" s="228" t="s">
        <v>150</v>
      </c>
      <c r="V100" s="228" t="s">
        <v>150</v>
      </c>
      <c r="W100" s="228">
        <f>SUM(B100:V100)</f>
        <v>962030</v>
      </c>
    </row>
    <row r="101" spans="1:23" s="258" customFormat="1" ht="14.25">
      <c r="A101" s="230" t="s">
        <v>276</v>
      </c>
      <c r="B101" s="231">
        <v>267705.24</v>
      </c>
      <c r="C101" s="231">
        <v>14980</v>
      </c>
      <c r="D101" s="231" t="s">
        <v>150</v>
      </c>
      <c r="E101" s="231" t="s">
        <v>150</v>
      </c>
      <c r="F101" s="231">
        <v>60270</v>
      </c>
      <c r="G101" s="231" t="s">
        <v>150</v>
      </c>
      <c r="H101" s="231">
        <v>123830</v>
      </c>
      <c r="I101" s="231">
        <v>15296.72</v>
      </c>
      <c r="J101" s="231" t="s">
        <v>150</v>
      </c>
      <c r="K101" s="231" t="s">
        <v>150</v>
      </c>
      <c r="L101" s="231" t="s">
        <v>150</v>
      </c>
      <c r="M101" s="231" t="s">
        <v>150</v>
      </c>
      <c r="N101" s="231">
        <v>6280</v>
      </c>
      <c r="O101" s="231" t="s">
        <v>150</v>
      </c>
      <c r="P101" s="231">
        <v>17000</v>
      </c>
      <c r="Q101" s="231" t="s">
        <v>150</v>
      </c>
      <c r="R101" s="231">
        <v>909180</v>
      </c>
      <c r="S101" s="231" t="s">
        <v>150</v>
      </c>
      <c r="T101" s="231" t="s">
        <v>150</v>
      </c>
      <c r="U101" s="231" t="s">
        <v>150</v>
      </c>
      <c r="V101" s="231" t="s">
        <v>150</v>
      </c>
      <c r="W101" s="231">
        <f>SUM(B101:V101)</f>
        <v>1414541.96</v>
      </c>
    </row>
    <row r="102" spans="1:23" s="258" customFormat="1" ht="14.25">
      <c r="A102" s="223">
        <v>542000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</row>
    <row r="103" spans="1:23" s="258" customFormat="1" ht="14.25">
      <c r="A103" s="246">
        <v>420000</v>
      </c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>
        <f aca="true" t="shared" si="10" ref="W103:W110">SUM(B103:V103)</f>
        <v>0</v>
      </c>
    </row>
    <row r="104" spans="1:23" s="258" customFormat="1" ht="14.25">
      <c r="A104" s="225">
        <v>420100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>
        <v>0</v>
      </c>
      <c r="W104" s="224">
        <f t="shared" si="10"/>
        <v>0</v>
      </c>
    </row>
    <row r="105" spans="1:23" s="258" customFormat="1" ht="14.25">
      <c r="A105" s="225">
        <v>420200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>
        <v>0</v>
      </c>
      <c r="W105" s="224">
        <f t="shared" si="10"/>
        <v>0</v>
      </c>
    </row>
    <row r="106" spans="1:23" s="258" customFormat="1" ht="14.25">
      <c r="A106" s="225">
        <v>420300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>
        <f t="shared" si="10"/>
        <v>0</v>
      </c>
    </row>
    <row r="107" spans="1:23" s="258" customFormat="1" ht="14.25">
      <c r="A107" s="225">
        <v>420700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>
        <v>0</v>
      </c>
      <c r="W107" s="224">
        <f t="shared" si="10"/>
        <v>0</v>
      </c>
    </row>
    <row r="108" spans="1:23" s="258" customFormat="1" ht="14.25">
      <c r="A108" s="225">
        <v>420800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>
        <f t="shared" si="10"/>
        <v>0</v>
      </c>
    </row>
    <row r="109" spans="1:23" s="258" customFormat="1" ht="14.25">
      <c r="A109" s="225">
        <v>420900</v>
      </c>
      <c r="B109" s="224"/>
      <c r="C109" s="224"/>
      <c r="D109" s="224"/>
      <c r="E109" s="224"/>
      <c r="F109" s="224"/>
      <c r="G109" s="224">
        <v>89900</v>
      </c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>
        <v>110000</v>
      </c>
      <c r="T109" s="224"/>
      <c r="U109" s="224"/>
      <c r="V109" s="224">
        <v>0</v>
      </c>
      <c r="W109" s="224">
        <f t="shared" si="10"/>
        <v>199900</v>
      </c>
    </row>
    <row r="110" spans="1:23" s="258" customFormat="1" ht="14.25">
      <c r="A110" s="225">
        <v>421000</v>
      </c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>
        <f t="shared" si="10"/>
        <v>0</v>
      </c>
    </row>
    <row r="111" spans="1:23" s="258" customFormat="1" ht="14.25">
      <c r="A111" s="227" t="s">
        <v>275</v>
      </c>
      <c r="B111" s="228" t="s">
        <v>150</v>
      </c>
      <c r="C111" s="228" t="s">
        <v>150</v>
      </c>
      <c r="D111" s="228" t="s">
        <v>150</v>
      </c>
      <c r="E111" s="228" t="s">
        <v>150</v>
      </c>
      <c r="F111" s="228" t="s">
        <v>150</v>
      </c>
      <c r="G111" s="228">
        <f>SUM(G103:G110)</f>
        <v>89900</v>
      </c>
      <c r="H111" s="228" t="s">
        <v>150</v>
      </c>
      <c r="I111" s="228" t="s">
        <v>150</v>
      </c>
      <c r="J111" s="228" t="s">
        <v>150</v>
      </c>
      <c r="K111" s="228" t="s">
        <v>150</v>
      </c>
      <c r="L111" s="228">
        <f>SUM(L103:L110)</f>
        <v>0</v>
      </c>
      <c r="M111" s="228" t="s">
        <v>150</v>
      </c>
      <c r="N111" s="228" t="s">
        <v>150</v>
      </c>
      <c r="O111" s="228" t="s">
        <v>150</v>
      </c>
      <c r="P111" s="228" t="s">
        <v>150</v>
      </c>
      <c r="Q111" s="228" t="s">
        <v>150</v>
      </c>
      <c r="R111" s="228" t="s">
        <v>150</v>
      </c>
      <c r="S111" s="228">
        <f>SUM(S103:S110)</f>
        <v>110000</v>
      </c>
      <c r="T111" s="228">
        <f>SUM(T103:T110)</f>
        <v>0</v>
      </c>
      <c r="U111" s="228" t="s">
        <v>150</v>
      </c>
      <c r="V111" s="228" t="s">
        <v>150</v>
      </c>
      <c r="W111" s="228">
        <f>SUM(B111:V111)</f>
        <v>199900</v>
      </c>
    </row>
    <row r="112" spans="1:23" s="258" customFormat="1" ht="14.25">
      <c r="A112" s="230" t="s">
        <v>276</v>
      </c>
      <c r="B112" s="231" t="s">
        <v>150</v>
      </c>
      <c r="C112" s="231" t="s">
        <v>150</v>
      </c>
      <c r="D112" s="231" t="s">
        <v>150</v>
      </c>
      <c r="E112" s="231" t="s">
        <v>150</v>
      </c>
      <c r="F112" s="231" t="s">
        <v>150</v>
      </c>
      <c r="G112" s="231">
        <v>121400</v>
      </c>
      <c r="H112" s="231" t="s">
        <v>150</v>
      </c>
      <c r="I112" s="231" t="s">
        <v>150</v>
      </c>
      <c r="J112" s="231" t="s">
        <v>150</v>
      </c>
      <c r="K112" s="231" t="s">
        <v>150</v>
      </c>
      <c r="L112" s="231">
        <v>122000</v>
      </c>
      <c r="M112" s="231" t="s">
        <v>150</v>
      </c>
      <c r="N112" s="231" t="s">
        <v>150</v>
      </c>
      <c r="O112" s="231" t="s">
        <v>150</v>
      </c>
      <c r="P112" s="231" t="s">
        <v>150</v>
      </c>
      <c r="Q112" s="231" t="s">
        <v>150</v>
      </c>
      <c r="R112" s="231" t="s">
        <v>150</v>
      </c>
      <c r="S112" s="264">
        <v>5571500</v>
      </c>
      <c r="T112" s="231">
        <v>90000</v>
      </c>
      <c r="U112" s="231">
        <v>635100</v>
      </c>
      <c r="V112" s="231" t="s">
        <v>150</v>
      </c>
      <c r="W112" s="231">
        <f>SUM(B112:V112)</f>
        <v>6540000</v>
      </c>
    </row>
    <row r="113" spans="1:23" s="258" customFormat="1" ht="14.25">
      <c r="A113" s="223">
        <v>551000</v>
      </c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</row>
    <row r="114" spans="1:23" s="258" customFormat="1" ht="14.25">
      <c r="A114" s="236">
        <v>510200</v>
      </c>
      <c r="B114" s="247"/>
      <c r="C114" s="247"/>
      <c r="D114" s="247"/>
      <c r="E114" s="247"/>
      <c r="F114" s="247"/>
      <c r="G114" s="247"/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47"/>
      <c r="U114" s="247"/>
      <c r="V114" s="247"/>
      <c r="W114" s="247"/>
    </row>
    <row r="115" spans="1:23" s="258" customFormat="1" ht="14.25">
      <c r="A115" s="227" t="s">
        <v>275</v>
      </c>
      <c r="B115" s="228" t="s">
        <v>150</v>
      </c>
      <c r="C115" s="228" t="s">
        <v>150</v>
      </c>
      <c r="D115" s="228" t="s">
        <v>150</v>
      </c>
      <c r="E115" s="228" t="s">
        <v>150</v>
      </c>
      <c r="F115" s="228" t="s">
        <v>150</v>
      </c>
      <c r="G115" s="228" t="s">
        <v>150</v>
      </c>
      <c r="H115" s="228" t="s">
        <v>150</v>
      </c>
      <c r="I115" s="228" t="s">
        <v>150</v>
      </c>
      <c r="J115" s="228" t="s">
        <v>150</v>
      </c>
      <c r="K115" s="228" t="s">
        <v>150</v>
      </c>
      <c r="L115" s="228" t="s">
        <v>150</v>
      </c>
      <c r="M115" s="228" t="s">
        <v>150</v>
      </c>
      <c r="N115" s="228" t="s">
        <v>150</v>
      </c>
      <c r="O115" s="228" t="s">
        <v>150</v>
      </c>
      <c r="P115" s="228" t="s">
        <v>150</v>
      </c>
      <c r="Q115" s="228" t="s">
        <v>150</v>
      </c>
      <c r="R115" s="228" t="s">
        <v>150</v>
      </c>
      <c r="S115" s="228" t="s">
        <v>150</v>
      </c>
      <c r="T115" s="228" t="s">
        <v>150</v>
      </c>
      <c r="U115" s="228" t="s">
        <v>150</v>
      </c>
      <c r="V115" s="228" t="s">
        <v>150</v>
      </c>
      <c r="W115" s="228">
        <f>SUM(B115:V115)</f>
        <v>0</v>
      </c>
    </row>
    <row r="116" spans="1:23" s="258" customFormat="1" ht="14.25">
      <c r="A116" s="230" t="s">
        <v>276</v>
      </c>
      <c r="B116" s="231" t="s">
        <v>150</v>
      </c>
      <c r="C116" s="231" t="s">
        <v>150</v>
      </c>
      <c r="D116" s="231" t="s">
        <v>150</v>
      </c>
      <c r="E116" s="231" t="s">
        <v>150</v>
      </c>
      <c r="F116" s="231" t="s">
        <v>150</v>
      </c>
      <c r="G116" s="231" t="s">
        <v>150</v>
      </c>
      <c r="H116" s="231" t="s">
        <v>150</v>
      </c>
      <c r="I116" s="231" t="s">
        <v>150</v>
      </c>
      <c r="J116" s="231" t="s">
        <v>150</v>
      </c>
      <c r="K116" s="231" t="s">
        <v>150</v>
      </c>
      <c r="L116" s="231" t="s">
        <v>150</v>
      </c>
      <c r="M116" s="231" t="s">
        <v>150</v>
      </c>
      <c r="N116" s="231" t="s">
        <v>150</v>
      </c>
      <c r="O116" s="231" t="s">
        <v>150</v>
      </c>
      <c r="P116" s="231" t="s">
        <v>150</v>
      </c>
      <c r="Q116" s="231" t="s">
        <v>150</v>
      </c>
      <c r="R116" s="231" t="s">
        <v>150</v>
      </c>
      <c r="S116" s="231" t="s">
        <v>150</v>
      </c>
      <c r="T116" s="231" t="s">
        <v>150</v>
      </c>
      <c r="U116" s="231" t="s">
        <v>150</v>
      </c>
      <c r="V116" s="231" t="s">
        <v>150</v>
      </c>
      <c r="W116" s="231">
        <f>SUM(B116:V116)</f>
        <v>0</v>
      </c>
    </row>
    <row r="117" spans="1:23" s="258" customFormat="1" ht="14.25">
      <c r="A117" s="223">
        <v>561000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</row>
    <row r="118" spans="1:23" s="258" customFormat="1" ht="14.25">
      <c r="A118" s="225">
        <v>610100</v>
      </c>
      <c r="B118" s="248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>
        <f aca="true" t="shared" si="11" ref="W118:W123">SUM(B118:V118)</f>
        <v>0</v>
      </c>
    </row>
    <row r="119" spans="1:23" s="258" customFormat="1" ht="14.25">
      <c r="A119" s="225">
        <v>610200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>
        <v>50000</v>
      </c>
      <c r="Q119" s="224"/>
      <c r="R119" s="224"/>
      <c r="S119" s="224"/>
      <c r="T119" s="224"/>
      <c r="U119" s="224"/>
      <c r="V119" s="224"/>
      <c r="W119" s="224">
        <f t="shared" si="11"/>
        <v>50000</v>
      </c>
    </row>
    <row r="120" spans="1:23" s="258" customFormat="1" ht="14.25">
      <c r="A120" s="225">
        <v>610300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>
        <f t="shared" si="11"/>
        <v>0</v>
      </c>
    </row>
    <row r="121" spans="1:23" s="258" customFormat="1" ht="14.25">
      <c r="A121" s="225">
        <v>610400</v>
      </c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</row>
    <row r="122" spans="1:23" s="258" customFormat="1" ht="14.25">
      <c r="A122" s="227" t="s">
        <v>275</v>
      </c>
      <c r="B122" s="229">
        <f>SUM(B118:B120)</f>
        <v>0</v>
      </c>
      <c r="C122" s="229" t="s">
        <v>150</v>
      </c>
      <c r="D122" s="229" t="s">
        <v>150</v>
      </c>
      <c r="E122" s="229" t="s">
        <v>150</v>
      </c>
      <c r="F122" s="229" t="s">
        <v>150</v>
      </c>
      <c r="G122" s="229" t="s">
        <v>150</v>
      </c>
      <c r="H122" s="229" t="s">
        <v>150</v>
      </c>
      <c r="I122" s="229" t="s">
        <v>150</v>
      </c>
      <c r="J122" s="229" t="s">
        <v>150</v>
      </c>
      <c r="K122" s="229" t="s">
        <v>150</v>
      </c>
      <c r="L122" s="229" t="s">
        <v>150</v>
      </c>
      <c r="M122" s="229" t="s">
        <v>150</v>
      </c>
      <c r="N122" s="229" t="s">
        <v>150</v>
      </c>
      <c r="O122" s="229">
        <f>SUM(O118:O120)</f>
        <v>0</v>
      </c>
      <c r="P122" s="229">
        <f>SUM(P118:P120)</f>
        <v>50000</v>
      </c>
      <c r="Q122" s="229" t="s">
        <v>150</v>
      </c>
      <c r="R122" s="229" t="s">
        <v>150</v>
      </c>
      <c r="S122" s="229" t="s">
        <v>150</v>
      </c>
      <c r="T122" s="229" t="s">
        <v>150</v>
      </c>
      <c r="U122" s="229" t="s">
        <v>150</v>
      </c>
      <c r="V122" s="229" t="s">
        <v>150</v>
      </c>
      <c r="W122" s="229">
        <f t="shared" si="11"/>
        <v>50000</v>
      </c>
    </row>
    <row r="123" spans="1:23" s="258" customFormat="1" ht="14.25">
      <c r="A123" s="230" t="s">
        <v>276</v>
      </c>
      <c r="B123" s="232">
        <v>40000</v>
      </c>
      <c r="C123" s="232" t="s">
        <v>150</v>
      </c>
      <c r="D123" s="232" t="s">
        <v>150</v>
      </c>
      <c r="E123" s="232" t="s">
        <v>150</v>
      </c>
      <c r="F123" s="232" t="s">
        <v>150</v>
      </c>
      <c r="G123" s="232">
        <v>2330900</v>
      </c>
      <c r="H123" s="232">
        <v>160000</v>
      </c>
      <c r="I123" s="232" t="s">
        <v>150</v>
      </c>
      <c r="J123" s="232" t="s">
        <v>150</v>
      </c>
      <c r="K123" s="232" t="s">
        <v>150</v>
      </c>
      <c r="L123" s="232" t="s">
        <v>150</v>
      </c>
      <c r="M123" s="232" t="s">
        <v>150</v>
      </c>
      <c r="N123" s="232" t="s">
        <v>150</v>
      </c>
      <c r="O123" s="232">
        <v>100645</v>
      </c>
      <c r="P123" s="232">
        <v>50000</v>
      </c>
      <c r="Q123" s="232" t="s">
        <v>150</v>
      </c>
      <c r="R123" s="232" t="s">
        <v>150</v>
      </c>
      <c r="S123" s="232" t="s">
        <v>150</v>
      </c>
      <c r="T123" s="232" t="s">
        <v>150</v>
      </c>
      <c r="U123" s="232" t="s">
        <v>150</v>
      </c>
      <c r="V123" s="232" t="s">
        <v>150</v>
      </c>
      <c r="W123" s="232">
        <f t="shared" si="11"/>
        <v>2681545</v>
      </c>
    </row>
    <row r="124" spans="1:23" s="258" customFormat="1" ht="14.25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</row>
    <row r="125" spans="1:23" s="258" customFormat="1" ht="14.25">
      <c r="A125" s="227" t="s">
        <v>275</v>
      </c>
      <c r="B125" s="228">
        <f>SUM(B17,B28,B40,B53,B61,B81,B91,B100,B111,B115,B122)</f>
        <v>744622.99</v>
      </c>
      <c r="C125" s="228">
        <f>SUM(C17,C28,C40,C53,C61,C81,C91,C100,C111,C115,C122)</f>
        <v>138184.4</v>
      </c>
      <c r="D125" s="229">
        <f>SUM(D17,D28,D40,D53,D61,D81,D91,D100,D111,D115,D122)</f>
        <v>20735</v>
      </c>
      <c r="E125" s="251">
        <f>SUM(E17,E28,E40,E53,E61,E81,E91,E100,E111,E115,E122)</f>
        <v>14962</v>
      </c>
      <c r="F125" s="228">
        <f>SUM(F17,F28,F40,F53,F61,F81,F91,F100,F111,F115,F122)</f>
        <v>137187.8</v>
      </c>
      <c r="G125" s="229">
        <f>SUM(G17,G28,G40,G53,G61,G81,G100,G91,G111,G115,G122)</f>
        <v>266400.87</v>
      </c>
      <c r="H125" s="228">
        <f aca="true" t="shared" si="12" ref="H125:V125">SUM(H17,H28,H40,H53,H61,H81,H91,H100,H111,H115,H122)</f>
        <v>245781</v>
      </c>
      <c r="I125" s="228">
        <f t="shared" si="12"/>
        <v>32100</v>
      </c>
      <c r="J125" s="229">
        <f t="shared" si="12"/>
        <v>0</v>
      </c>
      <c r="K125" s="228">
        <f t="shared" si="12"/>
        <v>202482</v>
      </c>
      <c r="L125" s="229">
        <f t="shared" si="12"/>
        <v>0</v>
      </c>
      <c r="M125" s="229">
        <f t="shared" si="12"/>
        <v>0</v>
      </c>
      <c r="N125" s="229">
        <f t="shared" si="12"/>
        <v>6280</v>
      </c>
      <c r="O125" s="229">
        <f t="shared" si="12"/>
        <v>4450</v>
      </c>
      <c r="P125" s="229">
        <f t="shared" si="12"/>
        <v>67000</v>
      </c>
      <c r="Q125" s="229">
        <f t="shared" si="12"/>
        <v>0</v>
      </c>
      <c r="R125" s="228">
        <f t="shared" si="12"/>
        <v>1008125</v>
      </c>
      <c r="S125" s="229">
        <f t="shared" si="12"/>
        <v>110000</v>
      </c>
      <c r="T125" s="228">
        <f t="shared" si="12"/>
        <v>30736.8</v>
      </c>
      <c r="U125" s="229">
        <f t="shared" si="12"/>
        <v>0</v>
      </c>
      <c r="V125" s="228">
        <f t="shared" si="12"/>
        <v>32296</v>
      </c>
      <c r="W125" s="228">
        <f>SUM(B125:V125)</f>
        <v>3061343.86</v>
      </c>
    </row>
    <row r="126" spans="1:23" s="258" customFormat="1" ht="15" thickBot="1">
      <c r="A126" s="252" t="s">
        <v>276</v>
      </c>
      <c r="B126" s="253">
        <v>7310676.08</v>
      </c>
      <c r="C126" s="253">
        <v>1250343.08</v>
      </c>
      <c r="D126" s="254">
        <v>96079</v>
      </c>
      <c r="E126" s="254">
        <v>770850.81</v>
      </c>
      <c r="F126" s="253">
        <v>963670.18</v>
      </c>
      <c r="G126" s="254">
        <v>3892613</v>
      </c>
      <c r="H126" s="265">
        <v>1791134.25</v>
      </c>
      <c r="I126" s="253">
        <v>484477.22</v>
      </c>
      <c r="J126" s="266">
        <f>SUM(J18,J29,J41,J54,J62,J82,J92,J101,J112,J116,J123)</f>
        <v>0</v>
      </c>
      <c r="K126" s="253">
        <v>2045283</v>
      </c>
      <c r="L126" s="254">
        <v>201874</v>
      </c>
      <c r="M126" s="254">
        <f>SUM(M18,M29,M41,M54,M62,M82,M92,M101,M112,M116,M123)</f>
        <v>0</v>
      </c>
      <c r="N126" s="254">
        <v>123680</v>
      </c>
      <c r="O126" s="254">
        <v>127128</v>
      </c>
      <c r="P126" s="254">
        <f>SUM(P18,P29,P41,P54,P62,P82,P92,P101,P112,P116,P123)</f>
        <v>67000</v>
      </c>
      <c r="Q126" s="254">
        <f>SUM(Q18,Q29,Q41,Q54,Q62,Q82,Q92,Q101,Q112,Q116,Q123)</f>
        <v>143042</v>
      </c>
      <c r="R126" s="253">
        <v>1940280.89</v>
      </c>
      <c r="S126" s="267">
        <v>5644000</v>
      </c>
      <c r="T126" s="253">
        <v>613677.35</v>
      </c>
      <c r="U126" s="254">
        <f>SUM(U18,U29,U41,U54,U62,U82,U92,U101,U112,U116,U123)</f>
        <v>635100</v>
      </c>
      <c r="V126" s="253">
        <f>SUM(V18,V29,V41,V54,V62,V82,V92,V101,V112,V116,V123)</f>
        <v>925178</v>
      </c>
      <c r="W126" s="255">
        <f>SUM(B126:V126)</f>
        <v>29026086.860000003</v>
      </c>
    </row>
    <row r="127" ht="22.5" thickTop="1"/>
  </sheetData>
  <sheetProtection/>
  <mergeCells count="26">
    <mergeCell ref="T4:U4"/>
    <mergeCell ref="A1:W1"/>
    <mergeCell ref="A2:W2"/>
    <mergeCell ref="A3:W3"/>
    <mergeCell ref="B4:C4"/>
    <mergeCell ref="D4:E4"/>
    <mergeCell ref="F4:G4"/>
    <mergeCell ref="I4:J4"/>
    <mergeCell ref="K4:M4"/>
    <mergeCell ref="O4:Q4"/>
    <mergeCell ref="F42:G42"/>
    <mergeCell ref="I42:J42"/>
    <mergeCell ref="K42:M42"/>
    <mergeCell ref="O42:Q42"/>
    <mergeCell ref="R4:S4"/>
    <mergeCell ref="R42:S42"/>
    <mergeCell ref="T42:U42"/>
    <mergeCell ref="B83:C83"/>
    <mergeCell ref="D83:E83"/>
    <mergeCell ref="F83:G83"/>
    <mergeCell ref="I83:J83"/>
    <mergeCell ref="K83:M83"/>
    <mergeCell ref="O83:Q83"/>
    <mergeCell ref="R83:S83"/>
    <mergeCell ref="B42:C42"/>
    <mergeCell ref="D42:E42"/>
  </mergeCells>
  <printOptions/>
  <pageMargins left="0.12" right="0.19" top="0.73" bottom="0.19" header="0.16" footer="0.1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0"/>
  <sheetViews>
    <sheetView zoomScale="186" zoomScaleNormal="186" zoomScalePageLayoutView="0" workbookViewId="0" topLeftCell="A1">
      <selection activeCell="C14" sqref="C14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7" customFormat="1" ht="19.5">
      <c r="A1" s="274" t="s">
        <v>71</v>
      </c>
      <c r="B1" s="274"/>
      <c r="C1" s="274"/>
      <c r="D1" s="274"/>
    </row>
    <row r="2" spans="1:4" s="27" customFormat="1" ht="19.5">
      <c r="A2" s="274" t="s">
        <v>79</v>
      </c>
      <c r="B2" s="274"/>
      <c r="C2" s="274"/>
      <c r="D2" s="274"/>
    </row>
    <row r="3" spans="1:4" s="27" customFormat="1" ht="19.5">
      <c r="A3" s="274" t="s">
        <v>302</v>
      </c>
      <c r="B3" s="274"/>
      <c r="C3" s="274"/>
      <c r="D3" s="274"/>
    </row>
    <row r="4" spans="1:4" s="27" customFormat="1" ht="19.5">
      <c r="A4" s="28" t="s">
        <v>0</v>
      </c>
      <c r="B4" s="28" t="s">
        <v>1</v>
      </c>
      <c r="C4" s="28" t="s">
        <v>2</v>
      </c>
      <c r="D4" s="28" t="s">
        <v>3</v>
      </c>
    </row>
    <row r="5" spans="1:4" s="27" customFormat="1" ht="19.5">
      <c r="A5" s="29" t="s">
        <v>4</v>
      </c>
      <c r="B5" s="30" t="s">
        <v>19</v>
      </c>
      <c r="C5" s="31">
        <v>0</v>
      </c>
      <c r="D5" s="31"/>
    </row>
    <row r="6" spans="1:4" s="27" customFormat="1" ht="19.5">
      <c r="A6" s="32" t="s">
        <v>77</v>
      </c>
      <c r="B6" s="33" t="s">
        <v>78</v>
      </c>
      <c r="C6" s="34">
        <v>0</v>
      </c>
      <c r="D6" s="34"/>
    </row>
    <row r="7" spans="1:4" s="27" customFormat="1" ht="19.5">
      <c r="A7" s="32" t="s">
        <v>74</v>
      </c>
      <c r="B7" s="33" t="s">
        <v>20</v>
      </c>
      <c r="C7" s="34">
        <v>6881839.74</v>
      </c>
      <c r="D7" s="34"/>
    </row>
    <row r="8" spans="1:4" s="27" customFormat="1" ht="19.5">
      <c r="A8" s="32" t="s">
        <v>118</v>
      </c>
      <c r="B8" s="33" t="s">
        <v>21</v>
      </c>
      <c r="C8" s="34">
        <v>16808792.44</v>
      </c>
      <c r="D8" s="34"/>
    </row>
    <row r="9" spans="1:4" s="27" customFormat="1" ht="19.5">
      <c r="A9" s="32" t="s">
        <v>292</v>
      </c>
      <c r="B9" s="33" t="s">
        <v>20</v>
      </c>
      <c r="C9" s="34">
        <v>23733593.75</v>
      </c>
      <c r="D9" s="34"/>
    </row>
    <row r="10" spans="1:4" s="27" customFormat="1" ht="19.5">
      <c r="A10" s="32" t="s">
        <v>293</v>
      </c>
      <c r="B10" s="33" t="s">
        <v>20</v>
      </c>
      <c r="C10" s="34">
        <v>673335.16</v>
      </c>
      <c r="D10" s="34"/>
    </row>
    <row r="11" spans="1:4" s="27" customFormat="1" ht="19.5">
      <c r="A11" s="32" t="s">
        <v>290</v>
      </c>
      <c r="B11" s="33" t="s">
        <v>21</v>
      </c>
      <c r="C11" s="34">
        <v>20000000</v>
      </c>
      <c r="D11" s="34"/>
    </row>
    <row r="12" spans="1:4" s="27" customFormat="1" ht="19.5">
      <c r="A12" s="32" t="s">
        <v>142</v>
      </c>
      <c r="B12" s="33" t="s">
        <v>197</v>
      </c>
      <c r="C12" s="34">
        <v>60000</v>
      </c>
      <c r="D12" s="34"/>
    </row>
    <row r="13" spans="1:4" s="27" customFormat="1" ht="19.5">
      <c r="A13" s="32" t="s">
        <v>143</v>
      </c>
      <c r="B13" s="33" t="s">
        <v>198</v>
      </c>
      <c r="C13" s="34">
        <v>40525.26</v>
      </c>
      <c r="D13" s="34"/>
    </row>
    <row r="14" spans="1:4" s="27" customFormat="1" ht="19.5">
      <c r="A14" s="32" t="s">
        <v>5</v>
      </c>
      <c r="B14" s="33" t="s">
        <v>69</v>
      </c>
      <c r="C14" s="35">
        <v>98832</v>
      </c>
      <c r="D14" s="34"/>
    </row>
    <row r="15" spans="1:4" s="27" customFormat="1" ht="19.5">
      <c r="A15" s="32" t="s">
        <v>135</v>
      </c>
      <c r="B15" s="33">
        <v>704</v>
      </c>
      <c r="C15" s="35">
        <v>40000</v>
      </c>
      <c r="D15" s="34"/>
    </row>
    <row r="16" spans="1:4" s="27" customFormat="1" ht="19.5">
      <c r="A16" s="32" t="s">
        <v>6</v>
      </c>
      <c r="B16" s="33">
        <v>510000</v>
      </c>
      <c r="C16" s="35">
        <v>925178</v>
      </c>
      <c r="D16" s="34"/>
    </row>
    <row r="17" spans="1:4" s="27" customFormat="1" ht="19.5">
      <c r="A17" s="32" t="s">
        <v>112</v>
      </c>
      <c r="B17" s="33">
        <v>521000</v>
      </c>
      <c r="C17" s="34">
        <v>3032091</v>
      </c>
      <c r="D17" s="34"/>
    </row>
    <row r="18" spans="1:4" s="27" customFormat="1" ht="19.5">
      <c r="A18" s="32" t="s">
        <v>113</v>
      </c>
      <c r="B18" s="33">
        <v>522000</v>
      </c>
      <c r="C18" s="34">
        <v>7367128</v>
      </c>
      <c r="D18" s="34"/>
    </row>
    <row r="19" spans="1:4" s="27" customFormat="1" ht="19.5">
      <c r="A19" s="32" t="s">
        <v>7</v>
      </c>
      <c r="B19" s="33">
        <v>531000</v>
      </c>
      <c r="C19" s="34">
        <v>1021229.53</v>
      </c>
      <c r="D19" s="34"/>
    </row>
    <row r="20" spans="1:4" s="27" customFormat="1" ht="19.5">
      <c r="A20" s="32" t="s">
        <v>8</v>
      </c>
      <c r="B20" s="33">
        <v>532000</v>
      </c>
      <c r="C20" s="34">
        <v>3327625.01</v>
      </c>
      <c r="D20" s="34"/>
    </row>
    <row r="21" spans="1:4" s="27" customFormat="1" ht="19.5">
      <c r="A21" s="32" t="s">
        <v>9</v>
      </c>
      <c r="B21" s="33">
        <v>533000</v>
      </c>
      <c r="C21" s="34">
        <v>2428221.1</v>
      </c>
      <c r="D21" s="34"/>
    </row>
    <row r="22" spans="1:4" s="27" customFormat="1" ht="19.5">
      <c r="A22" s="32" t="s">
        <v>10</v>
      </c>
      <c r="B22" s="33">
        <v>534000</v>
      </c>
      <c r="C22" s="34">
        <v>288527.26</v>
      </c>
      <c r="D22" s="34"/>
    </row>
    <row r="23" spans="1:4" s="27" customFormat="1" ht="19.5">
      <c r="A23" s="32" t="s">
        <v>12</v>
      </c>
      <c r="B23" s="33">
        <v>541000</v>
      </c>
      <c r="C23" s="34">
        <v>1414541.96</v>
      </c>
      <c r="D23" s="34"/>
    </row>
    <row r="24" spans="1:4" s="27" customFormat="1" ht="19.5">
      <c r="A24" s="32" t="s">
        <v>13</v>
      </c>
      <c r="B24" s="33">
        <v>542000</v>
      </c>
      <c r="C24" s="34">
        <v>6540000</v>
      </c>
      <c r="D24" s="34"/>
    </row>
    <row r="25" spans="1:4" s="27" customFormat="1" ht="19.5">
      <c r="A25" s="32" t="s">
        <v>11</v>
      </c>
      <c r="B25" s="33">
        <v>560000</v>
      </c>
      <c r="C25" s="34">
        <v>2681545</v>
      </c>
      <c r="D25" s="34"/>
    </row>
    <row r="26" spans="1:4" s="27" customFormat="1" ht="19.5">
      <c r="A26" s="32" t="s">
        <v>121</v>
      </c>
      <c r="B26" s="33">
        <v>821</v>
      </c>
      <c r="C26" s="34"/>
      <c r="D26" s="34">
        <v>57319932.94</v>
      </c>
    </row>
    <row r="27" spans="1:4" s="27" customFormat="1" ht="19.5">
      <c r="A27" s="32" t="s">
        <v>14</v>
      </c>
      <c r="B27" s="33">
        <v>700</v>
      </c>
      <c r="C27" s="34"/>
      <c r="D27" s="34">
        <v>18341310.11</v>
      </c>
    </row>
    <row r="28" spans="1:4" s="27" customFormat="1" ht="19.5">
      <c r="A28" s="32" t="s">
        <v>70</v>
      </c>
      <c r="B28" s="33"/>
      <c r="C28" s="34"/>
      <c r="D28" s="34">
        <v>18202881.81</v>
      </c>
    </row>
    <row r="29" spans="1:4" s="27" customFormat="1" ht="19.5">
      <c r="A29" s="32" t="s">
        <v>122</v>
      </c>
      <c r="B29" s="33">
        <v>900</v>
      </c>
      <c r="C29" s="34"/>
      <c r="D29" s="34">
        <v>1481243.35</v>
      </c>
    </row>
    <row r="30" spans="1:4" s="27" customFormat="1" ht="19.5">
      <c r="A30" s="32" t="s">
        <v>123</v>
      </c>
      <c r="B30" s="33"/>
      <c r="C30" s="34"/>
      <c r="D30" s="34">
        <v>448892</v>
      </c>
    </row>
    <row r="31" spans="1:4" s="27" customFormat="1" ht="19.5">
      <c r="A31" s="32" t="s">
        <v>124</v>
      </c>
      <c r="B31" s="33">
        <v>600</v>
      </c>
      <c r="C31" s="34"/>
      <c r="D31" s="34">
        <v>102925</v>
      </c>
    </row>
    <row r="32" spans="1:4" s="27" customFormat="1" ht="19.5">
      <c r="A32" s="32" t="s">
        <v>128</v>
      </c>
      <c r="B32" s="33"/>
      <c r="C32" s="34"/>
      <c r="D32" s="34">
        <v>1465820</v>
      </c>
    </row>
    <row r="33" spans="1:4" s="27" customFormat="1" ht="19.5">
      <c r="A33" s="109"/>
      <c r="B33" s="108"/>
      <c r="C33" s="34"/>
      <c r="D33" s="34"/>
    </row>
    <row r="34" spans="1:4" s="27" customFormat="1" ht="20.25" thickBot="1">
      <c r="A34" s="36" t="s">
        <v>18</v>
      </c>
      <c r="B34" s="37"/>
      <c r="C34" s="38">
        <f>SUM(C5:C32)</f>
        <v>97363005.21000001</v>
      </c>
      <c r="D34" s="38">
        <f>SUM(D5:D33)</f>
        <v>97363005.21</v>
      </c>
    </row>
    <row r="35" spans="1:4" s="27" customFormat="1" ht="20.25" thickTop="1">
      <c r="A35" s="39"/>
      <c r="B35" s="39"/>
      <c r="C35" s="40"/>
      <c r="D35" s="40"/>
    </row>
    <row r="36" spans="1:4" s="27" customFormat="1" ht="19.5">
      <c r="A36" s="39"/>
      <c r="B36" s="39"/>
      <c r="C36" s="40"/>
      <c r="D36" s="40"/>
    </row>
    <row r="37" spans="1:4" s="27" customFormat="1" ht="19.5">
      <c r="A37" s="39"/>
      <c r="B37" s="39"/>
      <c r="C37" s="40"/>
      <c r="D37" s="40"/>
    </row>
    <row r="38" spans="1:4" s="27" customFormat="1" ht="15.75" customHeight="1">
      <c r="A38" s="39"/>
      <c r="B38" s="39"/>
      <c r="C38" s="40"/>
      <c r="D38" s="40"/>
    </row>
    <row r="39" spans="1:6" s="27" customFormat="1" ht="21">
      <c r="A39" s="272" t="s">
        <v>285</v>
      </c>
      <c r="B39" s="272"/>
      <c r="C39" s="272"/>
      <c r="D39" s="272"/>
      <c r="E39" s="48"/>
      <c r="F39" s="48"/>
    </row>
    <row r="40" spans="1:6" s="27" customFormat="1" ht="21">
      <c r="A40" s="272" t="s">
        <v>284</v>
      </c>
      <c r="B40" s="272"/>
      <c r="C40" s="272"/>
      <c r="D40" s="272"/>
      <c r="E40" s="48"/>
      <c r="F40" s="48"/>
    </row>
    <row r="41" spans="1:6" s="27" customFormat="1" ht="21">
      <c r="A41" s="273" t="s">
        <v>131</v>
      </c>
      <c r="B41" s="273"/>
      <c r="C41" s="273"/>
      <c r="D41" s="273"/>
      <c r="E41" s="48"/>
      <c r="F41" s="48"/>
    </row>
    <row r="42" spans="1:4" s="27" customFormat="1" ht="19.5">
      <c r="A42" s="41"/>
      <c r="B42" s="41"/>
      <c r="C42" s="41"/>
      <c r="D42" s="41"/>
    </row>
    <row r="43" spans="1:4" s="27" customFormat="1" ht="19.5">
      <c r="A43" s="41"/>
      <c r="B43" s="41"/>
      <c r="C43" s="41"/>
      <c r="D43" s="41"/>
    </row>
    <row r="44" spans="1:4" s="27" customFormat="1" ht="19.5">
      <c r="A44" s="41"/>
      <c r="B44" s="41"/>
      <c r="C44" s="41"/>
      <c r="D44" s="41"/>
    </row>
    <row r="45" spans="1:4" s="27" customFormat="1" ht="19.5">
      <c r="A45" s="41"/>
      <c r="B45" s="41"/>
      <c r="C45" s="41"/>
      <c r="D45" s="41"/>
    </row>
    <row r="46" spans="1:4" s="27" customFormat="1" ht="19.5">
      <c r="A46" s="41"/>
      <c r="B46" s="41"/>
      <c r="C46" s="41"/>
      <c r="D46" s="41"/>
    </row>
    <row r="47" spans="1:4" s="27" customFormat="1" ht="19.5">
      <c r="A47" s="41"/>
      <c r="B47" s="41"/>
      <c r="C47" s="41"/>
      <c r="D47" s="41"/>
    </row>
    <row r="48" spans="1:4" s="27" customFormat="1" ht="19.5">
      <c r="A48" s="41"/>
      <c r="B48" s="41"/>
      <c r="C48" s="41"/>
      <c r="D48" s="41"/>
    </row>
    <row r="49" spans="1:4" s="27" customFormat="1" ht="19.5">
      <c r="A49" s="41"/>
      <c r="B49" s="41"/>
      <c r="C49" s="41"/>
      <c r="D49" s="41"/>
    </row>
    <row r="50" spans="1:4" s="27" customFormat="1" ht="19.5">
      <c r="A50" s="41"/>
      <c r="B50" s="41"/>
      <c r="C50" s="41"/>
      <c r="D50" s="41"/>
    </row>
    <row r="51" spans="1:4" s="27" customFormat="1" ht="19.5">
      <c r="A51" s="41"/>
      <c r="B51" s="41"/>
      <c r="C51" s="41"/>
      <c r="D51" s="41"/>
    </row>
    <row r="52" spans="1:4" s="27" customFormat="1" ht="19.5">
      <c r="A52" s="41"/>
      <c r="B52" s="41"/>
      <c r="C52" s="41"/>
      <c r="D52" s="41"/>
    </row>
    <row r="53" spans="1:4" s="27" customFormat="1" ht="19.5">
      <c r="A53" s="41"/>
      <c r="B53" s="41"/>
      <c r="C53" s="41"/>
      <c r="D53" s="41"/>
    </row>
    <row r="54" spans="1:4" s="27" customFormat="1" ht="19.5">
      <c r="A54" s="41"/>
      <c r="B54" s="41"/>
      <c r="C54" s="41"/>
      <c r="D54" s="41"/>
    </row>
    <row r="55" spans="1:4" s="27" customFormat="1" ht="19.5">
      <c r="A55" s="41"/>
      <c r="B55" s="41"/>
      <c r="C55" s="41"/>
      <c r="D55" s="41"/>
    </row>
    <row r="56" spans="1:4" s="27" customFormat="1" ht="19.5">
      <c r="A56" s="41"/>
      <c r="B56" s="41"/>
      <c r="C56" s="41"/>
      <c r="D56" s="41"/>
    </row>
    <row r="57" spans="1:4" s="27" customFormat="1" ht="19.5">
      <c r="A57" s="41"/>
      <c r="B57" s="41"/>
      <c r="C57" s="41"/>
      <c r="D57" s="41"/>
    </row>
    <row r="58" spans="1:4" s="27" customFormat="1" ht="19.5">
      <c r="A58" s="41"/>
      <c r="B58" s="41"/>
      <c r="C58" s="41"/>
      <c r="D58" s="41"/>
    </row>
    <row r="59" spans="1:4" s="27" customFormat="1" ht="19.5">
      <c r="A59" s="41"/>
      <c r="B59" s="41"/>
      <c r="C59" s="41"/>
      <c r="D59" s="41"/>
    </row>
    <row r="60" spans="1:4" s="27" customFormat="1" ht="19.5">
      <c r="A60" s="41"/>
      <c r="B60" s="41"/>
      <c r="C60" s="41"/>
      <c r="D60" s="41"/>
    </row>
    <row r="61" spans="1:4" s="27" customFormat="1" ht="19.5">
      <c r="A61" s="41"/>
      <c r="B61" s="41"/>
      <c r="C61" s="41"/>
      <c r="D61" s="41"/>
    </row>
    <row r="62" spans="1:4" s="27" customFormat="1" ht="19.5">
      <c r="A62" s="41"/>
      <c r="B62" s="41"/>
      <c r="C62" s="41"/>
      <c r="D62" s="41"/>
    </row>
    <row r="63" spans="1:4" s="27" customFormat="1" ht="19.5">
      <c r="A63" s="41"/>
      <c r="B63" s="41"/>
      <c r="C63" s="41"/>
      <c r="D63" s="41"/>
    </row>
    <row r="64" spans="1:4" s="27" customFormat="1" ht="19.5">
      <c r="A64" s="41"/>
      <c r="B64" s="41"/>
      <c r="C64" s="41"/>
      <c r="D64" s="41"/>
    </row>
    <row r="65" spans="1:4" s="27" customFormat="1" ht="19.5">
      <c r="A65" s="41"/>
      <c r="B65" s="41"/>
      <c r="C65" s="41"/>
      <c r="D65" s="41"/>
    </row>
    <row r="66" spans="1:4" s="27" customFormat="1" ht="19.5">
      <c r="A66" s="41"/>
      <c r="B66" s="41"/>
      <c r="C66" s="41"/>
      <c r="D66" s="41"/>
    </row>
    <row r="67" spans="1:4" s="27" customFormat="1" ht="19.5">
      <c r="A67" s="41"/>
      <c r="B67" s="41"/>
      <c r="C67" s="41"/>
      <c r="D67" s="41"/>
    </row>
    <row r="68" spans="1:4" s="27" customFormat="1" ht="19.5">
      <c r="A68" s="41"/>
      <c r="B68" s="41"/>
      <c r="C68" s="41"/>
      <c r="D68" s="41"/>
    </row>
    <row r="69" spans="1:4" s="27" customFormat="1" ht="19.5">
      <c r="A69" s="41"/>
      <c r="B69" s="41"/>
      <c r="C69" s="41"/>
      <c r="D69" s="41"/>
    </row>
    <row r="70" spans="1:4" s="27" customFormat="1" ht="19.5">
      <c r="A70" s="41"/>
      <c r="B70" s="41"/>
      <c r="C70" s="41"/>
      <c r="D70" s="41"/>
    </row>
    <row r="71" spans="1:4" s="27" customFormat="1" ht="19.5">
      <c r="A71" s="41"/>
      <c r="B71" s="41"/>
      <c r="C71" s="41"/>
      <c r="D71" s="41"/>
    </row>
    <row r="72" spans="1:4" s="27" customFormat="1" ht="19.5">
      <c r="A72" s="41"/>
      <c r="B72" s="41"/>
      <c r="C72" s="41"/>
      <c r="D72" s="41"/>
    </row>
    <row r="73" spans="1:4" s="27" customFormat="1" ht="19.5">
      <c r="A73" s="41"/>
      <c r="B73" s="41"/>
      <c r="C73" s="41"/>
      <c r="D73" s="41"/>
    </row>
    <row r="74" spans="1:4" s="27" customFormat="1" ht="19.5">
      <c r="A74" s="41"/>
      <c r="B74" s="41"/>
      <c r="C74" s="41"/>
      <c r="D74" s="41"/>
    </row>
    <row r="75" spans="1:4" s="27" customFormat="1" ht="19.5">
      <c r="A75" s="41"/>
      <c r="B75" s="41"/>
      <c r="C75" s="41"/>
      <c r="D75" s="41"/>
    </row>
    <row r="76" spans="1:4" s="27" customFormat="1" ht="19.5">
      <c r="A76" s="41"/>
      <c r="B76" s="41"/>
      <c r="C76" s="41"/>
      <c r="D76" s="41"/>
    </row>
    <row r="77" spans="1:4" s="27" customFormat="1" ht="19.5">
      <c r="A77" s="41"/>
      <c r="B77" s="41"/>
      <c r="C77" s="41"/>
      <c r="D77" s="41"/>
    </row>
    <row r="78" spans="1:4" s="27" customFormat="1" ht="19.5">
      <c r="A78" s="41"/>
      <c r="B78" s="41"/>
      <c r="C78" s="41"/>
      <c r="D78" s="41"/>
    </row>
    <row r="79" spans="1:4" s="27" customFormat="1" ht="19.5">
      <c r="A79" s="41"/>
      <c r="B79" s="41"/>
      <c r="C79" s="41"/>
      <c r="D79" s="41"/>
    </row>
    <row r="80" spans="1:4" s="27" customFormat="1" ht="19.5">
      <c r="A80" s="41"/>
      <c r="B80" s="41"/>
      <c r="C80" s="41"/>
      <c r="D80" s="41"/>
    </row>
    <row r="81" spans="1:4" s="27" customFormat="1" ht="19.5">
      <c r="A81" s="41"/>
      <c r="B81" s="41"/>
      <c r="C81" s="41"/>
      <c r="D81" s="41"/>
    </row>
    <row r="82" spans="1:4" s="27" customFormat="1" ht="19.5">
      <c r="A82" s="41"/>
      <c r="B82" s="41"/>
      <c r="C82" s="41"/>
      <c r="D82" s="41"/>
    </row>
    <row r="83" spans="1:4" s="27" customFormat="1" ht="19.5">
      <c r="A83" s="41"/>
      <c r="B83" s="41"/>
      <c r="C83" s="41"/>
      <c r="D83" s="41"/>
    </row>
    <row r="84" spans="1:4" s="27" customFormat="1" ht="19.5">
      <c r="A84" s="41"/>
      <c r="B84" s="41"/>
      <c r="C84" s="41"/>
      <c r="D84" s="41"/>
    </row>
    <row r="85" spans="1:4" s="27" customFormat="1" ht="19.5">
      <c r="A85" s="41"/>
      <c r="B85" s="41"/>
      <c r="C85" s="41"/>
      <c r="D85" s="41"/>
    </row>
    <row r="86" spans="1:4" s="27" customFormat="1" ht="19.5">
      <c r="A86" s="41"/>
      <c r="B86" s="41"/>
      <c r="C86" s="41"/>
      <c r="D86" s="41"/>
    </row>
    <row r="87" spans="1:4" s="27" customFormat="1" ht="19.5">
      <c r="A87" s="41"/>
      <c r="B87" s="41"/>
      <c r="C87" s="41"/>
      <c r="D87" s="41"/>
    </row>
    <row r="88" spans="1:4" s="27" customFormat="1" ht="19.5">
      <c r="A88" s="41"/>
      <c r="B88" s="41"/>
      <c r="C88" s="41"/>
      <c r="D88" s="41"/>
    </row>
    <row r="89" spans="1:4" s="27" customFormat="1" ht="19.5">
      <c r="A89" s="41"/>
      <c r="B89" s="41"/>
      <c r="C89" s="41"/>
      <c r="D89" s="41"/>
    </row>
    <row r="90" spans="1:4" s="27" customFormat="1" ht="19.5">
      <c r="A90" s="41"/>
      <c r="B90" s="41"/>
      <c r="C90" s="41"/>
      <c r="D90" s="41"/>
    </row>
    <row r="91" spans="1:4" s="27" customFormat="1" ht="19.5">
      <c r="A91" s="41"/>
      <c r="B91" s="41"/>
      <c r="C91" s="41"/>
      <c r="D91" s="41"/>
    </row>
    <row r="92" spans="1:4" s="27" customFormat="1" ht="19.5">
      <c r="A92" s="41"/>
      <c r="B92" s="41"/>
      <c r="C92" s="41"/>
      <c r="D92" s="41"/>
    </row>
    <row r="93" spans="1:4" s="27" customFormat="1" ht="19.5">
      <c r="A93" s="41"/>
      <c r="B93" s="41"/>
      <c r="C93" s="41"/>
      <c r="D93" s="41"/>
    </row>
    <row r="94" spans="1:4" s="27" customFormat="1" ht="19.5">
      <c r="A94" s="41"/>
      <c r="B94" s="41"/>
      <c r="C94" s="41"/>
      <c r="D94" s="41"/>
    </row>
    <row r="95" spans="1:4" s="27" customFormat="1" ht="19.5">
      <c r="A95" s="41"/>
      <c r="B95" s="41"/>
      <c r="C95" s="41"/>
      <c r="D95" s="41"/>
    </row>
    <row r="96" spans="1:4" s="27" customFormat="1" ht="19.5">
      <c r="A96" s="41"/>
      <c r="B96" s="41"/>
      <c r="C96" s="41"/>
      <c r="D96" s="41"/>
    </row>
    <row r="97" spans="1:4" s="27" customFormat="1" ht="19.5">
      <c r="A97" s="41"/>
      <c r="B97" s="41"/>
      <c r="C97" s="41"/>
      <c r="D97" s="41"/>
    </row>
    <row r="98" spans="1:4" s="27" customFormat="1" ht="19.5">
      <c r="A98" s="41"/>
      <c r="B98" s="41"/>
      <c r="C98" s="41"/>
      <c r="D98" s="41"/>
    </row>
    <row r="99" spans="1:4" s="27" customFormat="1" ht="19.5">
      <c r="A99" s="41"/>
      <c r="B99" s="41"/>
      <c r="C99" s="41"/>
      <c r="D99" s="41"/>
    </row>
    <row r="100" spans="1:4" s="27" customFormat="1" ht="19.5">
      <c r="A100" s="41"/>
      <c r="B100" s="41"/>
      <c r="C100" s="41"/>
      <c r="D100" s="41"/>
    </row>
    <row r="101" spans="1:4" s="27" customFormat="1" ht="19.5">
      <c r="A101" s="41"/>
      <c r="B101" s="41"/>
      <c r="C101" s="41"/>
      <c r="D101" s="41"/>
    </row>
    <row r="102" spans="1:4" s="27" customFormat="1" ht="19.5">
      <c r="A102" s="41"/>
      <c r="B102" s="41"/>
      <c r="C102" s="41"/>
      <c r="D102" s="41"/>
    </row>
    <row r="103" spans="1:4" s="2" customFormat="1" ht="24">
      <c r="A103" s="3"/>
      <c r="B103" s="3"/>
      <c r="C103" s="3"/>
      <c r="D103" s="3"/>
    </row>
    <row r="104" spans="1:4" s="2" customFormat="1" ht="24">
      <c r="A104" s="3"/>
      <c r="B104" s="3"/>
      <c r="C104" s="3"/>
      <c r="D104" s="3"/>
    </row>
    <row r="105" spans="1:4" s="2" customFormat="1" ht="24">
      <c r="A105" s="3"/>
      <c r="B105" s="3"/>
      <c r="C105" s="3"/>
      <c r="D105" s="3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19" customFormat="1" ht="23.25">
      <c r="A124" s="3"/>
      <c r="B124" s="3"/>
      <c r="C124" s="3"/>
      <c r="D124" s="3"/>
    </row>
    <row r="125" spans="1:4" s="19" customFormat="1" ht="23.25">
      <c r="A125" s="3"/>
      <c r="B125" s="3"/>
      <c r="C125" s="3"/>
      <c r="D125" s="3"/>
    </row>
    <row r="126" spans="1:4" s="19" customFormat="1" ht="23.25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2" customFormat="1" ht="24">
      <c r="A161" s="3"/>
      <c r="B161" s="3"/>
      <c r="C161" s="3"/>
      <c r="D161" s="3"/>
    </row>
    <row r="162" spans="1:4" s="2" customFormat="1" ht="24">
      <c r="A162" s="3"/>
      <c r="B162" s="3"/>
      <c r="C162" s="3"/>
      <c r="D162" s="3"/>
    </row>
    <row r="163" spans="1:4" s="2" customFormat="1" ht="24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1"/>
      <c r="B237" s="1"/>
      <c r="C237" s="1"/>
      <c r="D237" s="1"/>
    </row>
    <row r="238" spans="1:4" s="2" customFormat="1" ht="24">
      <c r="A238" s="1"/>
      <c r="B238" s="1"/>
      <c r="C238" s="1"/>
      <c r="D238" s="1"/>
    </row>
    <row r="239" spans="1:4" s="2" customFormat="1" ht="24">
      <c r="A239" s="1"/>
      <c r="B239" s="1"/>
      <c r="C239" s="1"/>
      <c r="D239" s="1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</sheetData>
  <sheetProtection/>
  <mergeCells count="6">
    <mergeCell ref="A1:D1"/>
    <mergeCell ref="A2:D2"/>
    <mergeCell ref="A3:D3"/>
    <mergeCell ref="A39:D39"/>
    <mergeCell ref="A40:D40"/>
    <mergeCell ref="A41:D41"/>
  </mergeCells>
  <printOptions/>
  <pageMargins left="0.7480314960629921" right="0.34" top="0.4" bottom="0.51" header="0.15" footer="0.5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92"/>
  <sheetViews>
    <sheetView zoomScale="150" zoomScaleNormal="150" zoomScalePageLayoutView="0" workbookViewId="0" topLeftCell="A1">
      <selection activeCell="A33" sqref="A33:F38"/>
    </sheetView>
  </sheetViews>
  <sheetFormatPr defaultColWidth="9.140625" defaultRowHeight="21.75"/>
  <cols>
    <col min="1" max="1" width="49.421875" style="19" customWidth="1"/>
    <col min="2" max="2" width="9.28125" style="154" customWidth="1"/>
    <col min="3" max="4" width="15.28125" style="106" customWidth="1"/>
    <col min="5" max="5" width="15.7109375" style="19" customWidth="1"/>
    <col min="6" max="6" width="3.00390625" style="45" hidden="1" customWidth="1"/>
  </cols>
  <sheetData>
    <row r="1" spans="1:6" s="42" customFormat="1" ht="21">
      <c r="A1" s="273" t="s">
        <v>184</v>
      </c>
      <c r="B1" s="273"/>
      <c r="C1" s="273"/>
      <c r="D1" s="273"/>
      <c r="E1" s="273"/>
      <c r="F1" s="48"/>
    </row>
    <row r="2" spans="1:6" s="42" customFormat="1" ht="21">
      <c r="A2" s="280" t="s">
        <v>94</v>
      </c>
      <c r="B2" s="280"/>
      <c r="C2" s="280"/>
      <c r="D2" s="280"/>
      <c r="E2" s="280"/>
      <c r="F2" s="48"/>
    </row>
    <row r="3" spans="1:6" s="42" customFormat="1" ht="21">
      <c r="A3" s="281" t="s">
        <v>298</v>
      </c>
      <c r="B3" s="281"/>
      <c r="C3" s="281"/>
      <c r="D3" s="281"/>
      <c r="E3" s="281"/>
      <c r="F3" s="141"/>
    </row>
    <row r="4" spans="1:6" s="43" customFormat="1" ht="21">
      <c r="A4" s="277" t="s">
        <v>119</v>
      </c>
      <c r="B4" s="277" t="s">
        <v>1</v>
      </c>
      <c r="C4" s="275" t="s">
        <v>27</v>
      </c>
      <c r="D4" s="275" t="s">
        <v>116</v>
      </c>
      <c r="E4" s="275" t="s">
        <v>115</v>
      </c>
      <c r="F4" s="142"/>
    </row>
    <row r="5" spans="1:6" s="43" customFormat="1" ht="21">
      <c r="A5" s="278"/>
      <c r="B5" s="278"/>
      <c r="C5" s="276"/>
      <c r="D5" s="276"/>
      <c r="E5" s="276"/>
      <c r="F5" s="142"/>
    </row>
    <row r="6" spans="1:6" s="42" customFormat="1" ht="21">
      <c r="A6" s="143" t="s">
        <v>95</v>
      </c>
      <c r="B6" s="24"/>
      <c r="C6" s="144"/>
      <c r="D6" s="144"/>
      <c r="E6" s="144"/>
      <c r="F6" s="145"/>
    </row>
    <row r="7" spans="1:6" s="42" customFormat="1" ht="21">
      <c r="A7" s="127" t="s">
        <v>96</v>
      </c>
      <c r="B7" s="163">
        <v>411000</v>
      </c>
      <c r="C7" s="117"/>
      <c r="D7" s="117"/>
      <c r="E7" s="117"/>
      <c r="F7" s="145"/>
    </row>
    <row r="8" spans="1:6" s="42" customFormat="1" ht="21">
      <c r="A8" s="120" t="s">
        <v>97</v>
      </c>
      <c r="B8" s="24">
        <v>411001</v>
      </c>
      <c r="C8" s="117">
        <v>1700000</v>
      </c>
      <c r="D8" s="117">
        <v>4174</v>
      </c>
      <c r="E8" s="117">
        <v>2206890.13</v>
      </c>
      <c r="F8" s="145"/>
    </row>
    <row r="9" spans="1:6" s="42" customFormat="1" ht="21">
      <c r="A9" s="120" t="s">
        <v>98</v>
      </c>
      <c r="B9" s="24">
        <v>411002</v>
      </c>
      <c r="C9" s="117">
        <v>280000</v>
      </c>
      <c r="D9" s="98">
        <v>7072.83</v>
      </c>
      <c r="E9" s="117">
        <v>199025.86</v>
      </c>
      <c r="F9" s="145"/>
    </row>
    <row r="10" spans="1:6" s="42" customFormat="1" ht="21">
      <c r="A10" s="120" t="s">
        <v>99</v>
      </c>
      <c r="B10" s="24">
        <v>411003</v>
      </c>
      <c r="C10" s="117">
        <v>300000</v>
      </c>
      <c r="D10" s="117">
        <v>0</v>
      </c>
      <c r="E10" s="117">
        <v>972057.2</v>
      </c>
      <c r="F10" s="145"/>
    </row>
    <row r="11" spans="1:6" s="42" customFormat="1" ht="21">
      <c r="A11" s="120" t="s">
        <v>175</v>
      </c>
      <c r="B11" s="24">
        <v>411005</v>
      </c>
      <c r="C11" s="117">
        <v>100000</v>
      </c>
      <c r="D11" s="117">
        <v>0</v>
      </c>
      <c r="E11" s="117">
        <v>100000</v>
      </c>
      <c r="F11" s="145"/>
    </row>
    <row r="12" spans="1:6" s="43" customFormat="1" ht="21">
      <c r="A12" s="146" t="s">
        <v>18</v>
      </c>
      <c r="B12" s="50"/>
      <c r="C12" s="125">
        <f>SUM(C8:C11)</f>
        <v>2380000</v>
      </c>
      <c r="D12" s="125">
        <f>SUM(D8:D11)</f>
        <v>11246.83</v>
      </c>
      <c r="E12" s="125">
        <f>SUM(E8:E11)</f>
        <v>3477973.1899999995</v>
      </c>
      <c r="F12" s="142"/>
    </row>
    <row r="13" spans="1:6" s="43" customFormat="1" ht="21">
      <c r="A13" s="127" t="s">
        <v>117</v>
      </c>
      <c r="B13" s="50">
        <v>412000</v>
      </c>
      <c r="C13" s="118"/>
      <c r="D13" s="118"/>
      <c r="E13" s="118"/>
      <c r="F13" s="147"/>
    </row>
    <row r="14" spans="1:6" s="42" customFormat="1" ht="21">
      <c r="A14" s="120" t="s">
        <v>100</v>
      </c>
      <c r="B14" s="24">
        <v>412107</v>
      </c>
      <c r="C14" s="117">
        <v>550000</v>
      </c>
      <c r="D14" s="117">
        <v>25600</v>
      </c>
      <c r="E14" s="117">
        <v>589405</v>
      </c>
      <c r="F14" s="145"/>
    </row>
    <row r="15" spans="1:6" s="42" customFormat="1" ht="21">
      <c r="A15" s="120" t="s">
        <v>176</v>
      </c>
      <c r="B15" s="24">
        <v>412128</v>
      </c>
      <c r="C15" s="117">
        <v>5000</v>
      </c>
      <c r="D15" s="117">
        <v>530</v>
      </c>
      <c r="E15" s="117">
        <v>3050</v>
      </c>
      <c r="F15" s="145"/>
    </row>
    <row r="16" spans="1:6" s="42" customFormat="1" ht="21">
      <c r="A16" s="120" t="s">
        <v>177</v>
      </c>
      <c r="B16" s="24">
        <v>412199</v>
      </c>
      <c r="C16" s="117">
        <v>30000</v>
      </c>
      <c r="D16" s="117">
        <v>668.6</v>
      </c>
      <c r="E16" s="117">
        <v>10434.2</v>
      </c>
      <c r="F16" s="145"/>
    </row>
    <row r="17" spans="1:6" s="42" customFormat="1" ht="21">
      <c r="A17" s="120" t="s">
        <v>178</v>
      </c>
      <c r="B17" s="24">
        <v>412210</v>
      </c>
      <c r="C17" s="117">
        <v>10000</v>
      </c>
      <c r="D17" s="117">
        <v>1200</v>
      </c>
      <c r="E17" s="117">
        <v>127098</v>
      </c>
      <c r="F17" s="145"/>
    </row>
    <row r="18" spans="1:6" s="42" customFormat="1" ht="21">
      <c r="A18" s="120" t="s">
        <v>186</v>
      </c>
      <c r="B18" s="24">
        <v>412302</v>
      </c>
      <c r="C18" s="117">
        <v>5000</v>
      </c>
      <c r="D18" s="117">
        <v>0</v>
      </c>
      <c r="E18" s="117">
        <v>0</v>
      </c>
      <c r="F18" s="145"/>
    </row>
    <row r="19" spans="1:6" s="42" customFormat="1" ht="21">
      <c r="A19" s="120" t="s">
        <v>179</v>
      </c>
      <c r="B19" s="24">
        <v>412303</v>
      </c>
      <c r="C19" s="117">
        <v>5000</v>
      </c>
      <c r="D19" s="117">
        <v>11450</v>
      </c>
      <c r="E19" s="117">
        <v>31250</v>
      </c>
      <c r="F19" s="145"/>
    </row>
    <row r="20" spans="1:6" s="42" customFormat="1" ht="21">
      <c r="A20" s="120" t="s">
        <v>180</v>
      </c>
      <c r="B20" s="24">
        <v>412304</v>
      </c>
      <c r="C20" s="117">
        <v>5000</v>
      </c>
      <c r="D20" s="117">
        <v>1450</v>
      </c>
      <c r="E20" s="117">
        <v>9000</v>
      </c>
      <c r="F20" s="145"/>
    </row>
    <row r="21" spans="1:6" s="42" customFormat="1" ht="21">
      <c r="A21" s="120" t="s">
        <v>181</v>
      </c>
      <c r="B21" s="24">
        <v>412306</v>
      </c>
      <c r="C21" s="117">
        <v>5000</v>
      </c>
      <c r="D21" s="117">
        <v>1500</v>
      </c>
      <c r="E21" s="117">
        <v>1500</v>
      </c>
      <c r="F21" s="145"/>
    </row>
    <row r="22" spans="1:6" s="42" customFormat="1" ht="21">
      <c r="A22" s="120" t="s">
        <v>182</v>
      </c>
      <c r="B22" s="24">
        <v>412307</v>
      </c>
      <c r="C22" s="117">
        <v>10000</v>
      </c>
      <c r="D22" s="117">
        <v>20</v>
      </c>
      <c r="E22" s="117">
        <v>3356</v>
      </c>
      <c r="F22" s="145"/>
    </row>
    <row r="23" spans="1:6" s="43" customFormat="1" ht="21">
      <c r="A23" s="146" t="s">
        <v>18</v>
      </c>
      <c r="B23" s="50"/>
      <c r="C23" s="125">
        <f>SUM(C14:C22)</f>
        <v>625000</v>
      </c>
      <c r="D23" s="125">
        <f>SUM(D14:D22)</f>
        <v>42418.6</v>
      </c>
      <c r="E23" s="125">
        <f>SUM(E14:E22)</f>
        <v>775093.2</v>
      </c>
      <c r="F23" s="142"/>
    </row>
    <row r="24" spans="1:6" s="43" customFormat="1" ht="21">
      <c r="A24" s="127" t="s">
        <v>101</v>
      </c>
      <c r="B24" s="50">
        <v>413000</v>
      </c>
      <c r="C24" s="118"/>
      <c r="D24" s="118"/>
      <c r="E24" s="118"/>
      <c r="F24" s="147"/>
    </row>
    <row r="25" spans="1:6" s="42" customFormat="1" ht="21">
      <c r="A25" s="120" t="s">
        <v>102</v>
      </c>
      <c r="B25" s="24">
        <v>413003</v>
      </c>
      <c r="C25" s="117">
        <v>350000</v>
      </c>
      <c r="D25" s="117">
        <v>0</v>
      </c>
      <c r="E25" s="117">
        <v>349532.47</v>
      </c>
      <c r="F25" s="145"/>
    </row>
    <row r="26" spans="1:6" s="42" customFormat="1" ht="21">
      <c r="A26" s="120" t="s">
        <v>183</v>
      </c>
      <c r="B26" s="24">
        <v>413999</v>
      </c>
      <c r="C26" s="117">
        <v>0</v>
      </c>
      <c r="D26" s="117">
        <v>0</v>
      </c>
      <c r="E26" s="117">
        <v>3880</v>
      </c>
      <c r="F26" s="145"/>
    </row>
    <row r="27" spans="1:6" s="42" customFormat="1" ht="21">
      <c r="A27" s="146" t="s">
        <v>18</v>
      </c>
      <c r="B27" s="50"/>
      <c r="C27" s="125">
        <f>SUM(C25:C26)</f>
        <v>350000</v>
      </c>
      <c r="D27" s="125">
        <f>SUM(D25:D26)</f>
        <v>0</v>
      </c>
      <c r="E27" s="125">
        <f>SUM(E25:E26)</f>
        <v>353412.47</v>
      </c>
      <c r="F27" s="148"/>
    </row>
    <row r="28" spans="1:6" s="43" customFormat="1" ht="21">
      <c r="A28" s="127" t="s">
        <v>103</v>
      </c>
      <c r="B28" s="50">
        <v>415000</v>
      </c>
      <c r="C28" s="118"/>
      <c r="D28" s="118"/>
      <c r="E28" s="118"/>
      <c r="F28" s="147"/>
    </row>
    <row r="29" spans="1:6" s="42" customFormat="1" ht="21">
      <c r="A29" s="120" t="s">
        <v>104</v>
      </c>
      <c r="B29" s="24">
        <v>415004</v>
      </c>
      <c r="C29" s="117">
        <v>30000</v>
      </c>
      <c r="D29" s="117">
        <v>1700</v>
      </c>
      <c r="E29" s="117">
        <v>44800</v>
      </c>
      <c r="F29" s="145"/>
    </row>
    <row r="30" spans="1:6" s="42" customFormat="1" ht="21">
      <c r="A30" s="120" t="s">
        <v>114</v>
      </c>
      <c r="B30" s="24">
        <v>415999</v>
      </c>
      <c r="C30" s="117">
        <v>0</v>
      </c>
      <c r="D30" s="117">
        <v>0</v>
      </c>
      <c r="E30" s="117">
        <v>20489</v>
      </c>
      <c r="F30" s="145"/>
    </row>
    <row r="31" spans="1:6" s="42" customFormat="1" ht="21">
      <c r="A31" s="146" t="s">
        <v>18</v>
      </c>
      <c r="B31" s="50"/>
      <c r="C31" s="156">
        <f>SUM(C29:C30)</f>
        <v>30000</v>
      </c>
      <c r="D31" s="156">
        <f>SUM(D29:D30)</f>
        <v>1700</v>
      </c>
      <c r="E31" s="156">
        <f>SUM(E29:E30)</f>
        <v>65289</v>
      </c>
      <c r="F31" s="148"/>
    </row>
    <row r="32" spans="1:6" s="162" customFormat="1" ht="21">
      <c r="A32" s="284" t="s">
        <v>46</v>
      </c>
      <c r="B32" s="285"/>
      <c r="C32" s="158">
        <f>C12+C23+C27+C31</f>
        <v>3385000</v>
      </c>
      <c r="D32" s="158">
        <f>D12+D23+D27+D31</f>
        <v>55365.43</v>
      </c>
      <c r="E32" s="158">
        <f>E12+E23+E27+E31</f>
        <v>4671767.859999999</v>
      </c>
      <c r="F32" s="161"/>
    </row>
    <row r="33" spans="1:6" s="155" customFormat="1" ht="21">
      <c r="A33" s="152"/>
      <c r="B33" s="153"/>
      <c r="C33" s="59"/>
      <c r="D33" s="59"/>
      <c r="E33" s="59"/>
      <c r="F33" s="150"/>
    </row>
    <row r="34" spans="1:6" s="155" customFormat="1" ht="21">
      <c r="A34" s="152"/>
      <c r="B34" s="153"/>
      <c r="C34" s="59"/>
      <c r="D34" s="59"/>
      <c r="E34" s="59"/>
      <c r="F34" s="150"/>
    </row>
    <row r="35" spans="1:6" s="155" customFormat="1" ht="21">
      <c r="A35" s="152"/>
      <c r="B35" s="153"/>
      <c r="C35" s="59"/>
      <c r="D35" s="59"/>
      <c r="E35" s="59"/>
      <c r="F35" s="150"/>
    </row>
    <row r="36" spans="1:6" s="155" customFormat="1" ht="21">
      <c r="A36" s="286" t="s">
        <v>281</v>
      </c>
      <c r="B36" s="286"/>
      <c r="C36" s="286"/>
      <c r="D36" s="286"/>
      <c r="E36" s="286"/>
      <c r="F36" s="286"/>
    </row>
    <row r="37" spans="1:6" s="155" customFormat="1" ht="21">
      <c r="A37" s="273" t="s">
        <v>280</v>
      </c>
      <c r="B37" s="273"/>
      <c r="C37" s="273"/>
      <c r="D37" s="273"/>
      <c r="E37" s="273"/>
      <c r="F37" s="273"/>
    </row>
    <row r="38" spans="1:6" s="155" customFormat="1" ht="21">
      <c r="A38" s="273" t="s">
        <v>131</v>
      </c>
      <c r="B38" s="273"/>
      <c r="C38" s="273"/>
      <c r="D38" s="273"/>
      <c r="E38" s="273"/>
      <c r="F38" s="273"/>
    </row>
    <row r="39" spans="1:6" s="155" customFormat="1" ht="21">
      <c r="A39" s="279"/>
      <c r="B39" s="279"/>
      <c r="C39" s="279"/>
      <c r="D39" s="279"/>
      <c r="E39" s="279"/>
      <c r="F39" s="279"/>
    </row>
    <row r="40" spans="1:6" s="155" customFormat="1" ht="21">
      <c r="A40" s="273" t="s">
        <v>185</v>
      </c>
      <c r="B40" s="273"/>
      <c r="C40" s="273"/>
      <c r="D40" s="273"/>
      <c r="E40" s="273"/>
      <c r="F40" s="150"/>
    </row>
    <row r="41" spans="1:6" s="155" customFormat="1" ht="21">
      <c r="A41" s="280" t="s">
        <v>94</v>
      </c>
      <c r="B41" s="280"/>
      <c r="C41" s="280"/>
      <c r="D41" s="280"/>
      <c r="E41" s="280"/>
      <c r="F41" s="150"/>
    </row>
    <row r="42" spans="1:6" s="155" customFormat="1" ht="21">
      <c r="A42" s="281" t="s">
        <v>303</v>
      </c>
      <c r="B42" s="281"/>
      <c r="C42" s="281"/>
      <c r="D42" s="281"/>
      <c r="E42" s="281"/>
      <c r="F42" s="150"/>
    </row>
    <row r="43" spans="1:6" s="155" customFormat="1" ht="21">
      <c r="A43" s="277" t="s">
        <v>119</v>
      </c>
      <c r="B43" s="277" t="s">
        <v>1</v>
      </c>
      <c r="C43" s="275" t="s">
        <v>27</v>
      </c>
      <c r="D43" s="275" t="s">
        <v>116</v>
      </c>
      <c r="E43" s="275" t="s">
        <v>115</v>
      </c>
      <c r="F43" s="150"/>
    </row>
    <row r="44" spans="1:6" s="155" customFormat="1" ht="21">
      <c r="A44" s="278"/>
      <c r="B44" s="278"/>
      <c r="C44" s="276"/>
      <c r="D44" s="276"/>
      <c r="E44" s="276"/>
      <c r="F44" s="150"/>
    </row>
    <row r="45" spans="1:6" s="160" customFormat="1" ht="21">
      <c r="A45" s="283" t="s">
        <v>31</v>
      </c>
      <c r="B45" s="283"/>
      <c r="C45" s="158">
        <f>C32</f>
        <v>3385000</v>
      </c>
      <c r="D45" s="158">
        <f>D32</f>
        <v>55365.43</v>
      </c>
      <c r="E45" s="158">
        <f>E32</f>
        <v>4671767.859999999</v>
      </c>
      <c r="F45" s="159"/>
    </row>
    <row r="46" spans="1:6" s="43" customFormat="1" ht="21">
      <c r="A46" s="127" t="s">
        <v>105</v>
      </c>
      <c r="B46" s="50"/>
      <c r="C46" s="118"/>
      <c r="D46" s="118"/>
      <c r="E46" s="118"/>
      <c r="F46" s="147"/>
    </row>
    <row r="47" spans="1:6" s="43" customFormat="1" ht="21">
      <c r="A47" s="127" t="s">
        <v>106</v>
      </c>
      <c r="B47" s="50">
        <v>421000</v>
      </c>
      <c r="C47" s="118"/>
      <c r="D47" s="118"/>
      <c r="E47" s="118"/>
      <c r="F47" s="147"/>
    </row>
    <row r="48" spans="1:6" s="42" customFormat="1" ht="21">
      <c r="A48" s="120" t="s">
        <v>188</v>
      </c>
      <c r="B48" s="24">
        <v>421002</v>
      </c>
      <c r="C48" s="117">
        <v>5400000</v>
      </c>
      <c r="D48" s="117">
        <v>694238.29</v>
      </c>
      <c r="E48" s="117">
        <v>6537161.26</v>
      </c>
      <c r="F48" s="145"/>
    </row>
    <row r="49" spans="1:6" s="42" customFormat="1" ht="21">
      <c r="A49" s="120" t="s">
        <v>187</v>
      </c>
      <c r="B49" s="24">
        <v>421004</v>
      </c>
      <c r="C49" s="117">
        <v>3700000</v>
      </c>
      <c r="D49" s="117">
        <v>384272.28</v>
      </c>
      <c r="E49" s="117">
        <v>4332192.47</v>
      </c>
      <c r="F49" s="145"/>
    </row>
    <row r="50" spans="1:6" s="42" customFormat="1" ht="21">
      <c r="A50" s="120" t="s">
        <v>189</v>
      </c>
      <c r="B50" s="24">
        <v>421005</v>
      </c>
      <c r="C50" s="117">
        <v>440000</v>
      </c>
      <c r="D50" s="117">
        <v>67702.62</v>
      </c>
      <c r="E50" s="117">
        <v>594487.37</v>
      </c>
      <c r="F50" s="145"/>
    </row>
    <row r="51" spans="1:6" s="42" customFormat="1" ht="21">
      <c r="A51" s="120" t="s">
        <v>190</v>
      </c>
      <c r="B51" s="24">
        <v>421006</v>
      </c>
      <c r="C51" s="117">
        <v>1500000</v>
      </c>
      <c r="D51" s="117">
        <v>151490.97</v>
      </c>
      <c r="E51" s="117">
        <v>1643018.4</v>
      </c>
      <c r="F51" s="145"/>
    </row>
    <row r="52" spans="1:6" s="42" customFormat="1" ht="21">
      <c r="A52" s="120" t="s">
        <v>191</v>
      </c>
      <c r="B52" s="24">
        <v>421007</v>
      </c>
      <c r="C52" s="117">
        <v>3000000</v>
      </c>
      <c r="D52" s="117">
        <v>338654.44</v>
      </c>
      <c r="E52" s="117">
        <v>3586277.06</v>
      </c>
      <c r="F52" s="145"/>
    </row>
    <row r="53" spans="1:6" s="42" customFormat="1" ht="21">
      <c r="A53" s="120" t="s">
        <v>192</v>
      </c>
      <c r="B53" s="24">
        <v>421012</v>
      </c>
      <c r="C53" s="117">
        <v>50000</v>
      </c>
      <c r="D53" s="117">
        <v>20187.09</v>
      </c>
      <c r="E53" s="117">
        <v>62607.57</v>
      </c>
      <c r="F53" s="145"/>
    </row>
    <row r="54" spans="1:6" s="42" customFormat="1" ht="21">
      <c r="A54" s="120" t="s">
        <v>193</v>
      </c>
      <c r="B54" s="24">
        <v>421013</v>
      </c>
      <c r="C54" s="117">
        <v>90000</v>
      </c>
      <c r="D54" s="117">
        <v>0</v>
      </c>
      <c r="E54" s="117">
        <v>122062.95</v>
      </c>
      <c r="F54" s="145"/>
    </row>
    <row r="55" spans="1:6" s="42" customFormat="1" ht="21">
      <c r="A55" s="120" t="s">
        <v>194</v>
      </c>
      <c r="B55" s="24">
        <v>421015</v>
      </c>
      <c r="C55" s="117">
        <v>18000000</v>
      </c>
      <c r="D55" s="117">
        <v>3410451</v>
      </c>
      <c r="E55" s="117">
        <v>24877738</v>
      </c>
      <c r="F55" s="145"/>
    </row>
    <row r="56" spans="1:6" s="42" customFormat="1" ht="21">
      <c r="A56" s="149" t="s">
        <v>195</v>
      </c>
      <c r="B56" s="24">
        <v>421014</v>
      </c>
      <c r="C56" s="117">
        <v>3070</v>
      </c>
      <c r="D56" s="117">
        <v>1033</v>
      </c>
      <c r="E56" s="117">
        <v>8653</v>
      </c>
      <c r="F56" s="145"/>
    </row>
    <row r="57" spans="1:6" s="42" customFormat="1" ht="21">
      <c r="A57" s="149" t="s">
        <v>196</v>
      </c>
      <c r="B57" s="24">
        <v>421017</v>
      </c>
      <c r="C57" s="117">
        <v>3700</v>
      </c>
      <c r="D57" s="117">
        <v>5100</v>
      </c>
      <c r="E57" s="117">
        <v>9690</v>
      </c>
      <c r="F57" s="145"/>
    </row>
    <row r="58" spans="1:6" s="42" customFormat="1" ht="21">
      <c r="A58" s="146" t="s">
        <v>18</v>
      </c>
      <c r="B58" s="50"/>
      <c r="C58" s="125">
        <f>SUM(C48:C57)</f>
        <v>32186770</v>
      </c>
      <c r="D58" s="125">
        <f>SUM(D48:D57)</f>
        <v>5073129.6899999995</v>
      </c>
      <c r="E58" s="125">
        <f>SUM(E48:E57)</f>
        <v>41773888.08</v>
      </c>
      <c r="F58" s="148"/>
    </row>
    <row r="59" spans="1:6" s="42" customFormat="1" ht="21">
      <c r="A59" s="120" t="s">
        <v>107</v>
      </c>
      <c r="B59" s="24"/>
      <c r="C59" s="117"/>
      <c r="D59" s="117"/>
      <c r="E59" s="117"/>
      <c r="F59" s="145"/>
    </row>
    <row r="60" spans="1:6" s="42" customFormat="1" ht="21">
      <c r="A60" s="120" t="s">
        <v>108</v>
      </c>
      <c r="B60" s="163">
        <v>430000</v>
      </c>
      <c r="C60" s="117"/>
      <c r="D60" s="117"/>
      <c r="E60" s="117"/>
      <c r="F60" s="145"/>
    </row>
    <row r="61" spans="1:6" s="42" customFormat="1" ht="21">
      <c r="A61" s="120" t="s">
        <v>109</v>
      </c>
      <c r="B61" s="24">
        <v>431002</v>
      </c>
      <c r="C61" s="117">
        <v>9370000</v>
      </c>
      <c r="D61" s="117">
        <v>0</v>
      </c>
      <c r="E61" s="117">
        <v>10874277</v>
      </c>
      <c r="F61" s="145"/>
    </row>
    <row r="62" spans="1:6" s="42" customFormat="1" ht="21">
      <c r="A62" s="146" t="s">
        <v>18</v>
      </c>
      <c r="B62" s="50"/>
      <c r="C62" s="125">
        <f>SUM(C61)</f>
        <v>9370000</v>
      </c>
      <c r="D62" s="125">
        <f>SUM(D61)</f>
        <v>0</v>
      </c>
      <c r="E62" s="125">
        <f>SUM(E61)</f>
        <v>10874277</v>
      </c>
      <c r="F62" s="148"/>
    </row>
    <row r="63" spans="1:6" s="43" customFormat="1" ht="21.75" thickBot="1">
      <c r="A63" s="157" t="s">
        <v>110</v>
      </c>
      <c r="B63" s="131"/>
      <c r="C63" s="122">
        <f>C45+C58+C62</f>
        <v>44941770</v>
      </c>
      <c r="D63" s="122">
        <f>D12+D23+D27+D31+D58+D62</f>
        <v>5128495.119999999</v>
      </c>
      <c r="E63" s="122">
        <f>E45+E58+E62</f>
        <v>57319932.94</v>
      </c>
      <c r="F63" s="151"/>
    </row>
    <row r="64" spans="1:6" s="43" customFormat="1" ht="21.75" thickTop="1">
      <c r="A64" s="152"/>
      <c r="B64" s="153"/>
      <c r="C64" s="59"/>
      <c r="D64" s="59"/>
      <c r="E64" s="59"/>
      <c r="F64" s="59"/>
    </row>
    <row r="65" spans="1:6" s="43" customFormat="1" ht="21">
      <c r="A65" s="152"/>
      <c r="B65" s="153"/>
      <c r="C65" s="59"/>
      <c r="D65" s="59"/>
      <c r="E65" s="59"/>
      <c r="F65" s="59"/>
    </row>
    <row r="66" spans="1:6" s="43" customFormat="1" ht="21">
      <c r="A66" s="152"/>
      <c r="B66" s="153"/>
      <c r="C66" s="59"/>
      <c r="D66" s="59"/>
      <c r="E66" s="59"/>
      <c r="F66" s="59"/>
    </row>
    <row r="67" spans="1:6" s="43" customFormat="1" ht="21">
      <c r="A67" s="282" t="s">
        <v>281</v>
      </c>
      <c r="B67" s="282"/>
      <c r="C67" s="282"/>
      <c r="D67" s="282"/>
      <c r="E67" s="282"/>
      <c r="F67" s="282"/>
    </row>
    <row r="68" spans="1:6" s="42" customFormat="1" ht="21">
      <c r="A68" s="279" t="s">
        <v>280</v>
      </c>
      <c r="B68" s="279"/>
      <c r="C68" s="279"/>
      <c r="D68" s="279"/>
      <c r="E68" s="279"/>
      <c r="F68" s="279"/>
    </row>
    <row r="69" spans="1:6" s="42" customFormat="1" ht="21">
      <c r="A69" s="279" t="s">
        <v>131</v>
      </c>
      <c r="B69" s="279"/>
      <c r="C69" s="279"/>
      <c r="D69" s="279"/>
      <c r="E69" s="279"/>
      <c r="F69" s="279"/>
    </row>
    <row r="70" spans="1:6" s="25" customFormat="1" ht="21">
      <c r="A70" s="279"/>
      <c r="B70" s="279"/>
      <c r="C70" s="279"/>
      <c r="D70" s="279"/>
      <c r="E70" s="279"/>
      <c r="F70" s="279"/>
    </row>
    <row r="71" spans="1:6" s="25" customFormat="1" ht="21">
      <c r="A71" s="1"/>
      <c r="B71" s="24"/>
      <c r="C71" s="22"/>
      <c r="D71" s="22"/>
      <c r="E71" s="1"/>
      <c r="F71" s="22"/>
    </row>
    <row r="72" spans="1:6" s="25" customFormat="1" ht="21">
      <c r="A72" s="1"/>
      <c r="B72" s="24"/>
      <c r="C72" s="22"/>
      <c r="D72" s="22"/>
      <c r="E72" s="1"/>
      <c r="F72" s="22"/>
    </row>
    <row r="73" spans="1:6" s="25" customFormat="1" ht="21">
      <c r="A73" s="1"/>
      <c r="B73" s="24"/>
      <c r="C73" s="22"/>
      <c r="D73" s="22"/>
      <c r="E73" s="1"/>
      <c r="F73" s="22"/>
    </row>
    <row r="74" spans="2:6" s="1" customFormat="1" ht="21">
      <c r="B74" s="24"/>
      <c r="C74" s="22"/>
      <c r="D74" s="22"/>
      <c r="F74" s="22"/>
    </row>
    <row r="75" spans="2:6" s="1" customFormat="1" ht="21">
      <c r="B75" s="24"/>
      <c r="C75" s="22"/>
      <c r="D75" s="22"/>
      <c r="F75" s="22"/>
    </row>
    <row r="76" spans="2:6" s="1" customFormat="1" ht="21">
      <c r="B76" s="24"/>
      <c r="C76" s="22"/>
      <c r="D76" s="22"/>
      <c r="F76" s="22"/>
    </row>
    <row r="77" spans="2:6" s="1" customFormat="1" ht="21">
      <c r="B77" s="24"/>
      <c r="C77" s="22"/>
      <c r="D77" s="22"/>
      <c r="F77" s="22"/>
    </row>
    <row r="78" spans="2:6" s="1" customFormat="1" ht="21">
      <c r="B78" s="24"/>
      <c r="C78" s="22"/>
      <c r="D78" s="22"/>
      <c r="F78" s="22"/>
    </row>
    <row r="79" spans="1:6" s="3" customFormat="1" ht="23.25">
      <c r="A79" s="1"/>
      <c r="B79" s="24"/>
      <c r="C79" s="22"/>
      <c r="D79" s="22"/>
      <c r="E79" s="1"/>
      <c r="F79" s="44"/>
    </row>
    <row r="80" spans="1:6" s="3" customFormat="1" ht="23.25">
      <c r="A80" s="1"/>
      <c r="B80" s="24"/>
      <c r="C80" s="22"/>
      <c r="D80" s="22"/>
      <c r="E80" s="1"/>
      <c r="F80" s="44"/>
    </row>
    <row r="81" spans="1:6" s="3" customFormat="1" ht="23.25">
      <c r="A81" s="1"/>
      <c r="B81" s="24"/>
      <c r="C81" s="22"/>
      <c r="D81" s="22"/>
      <c r="E81" s="1"/>
      <c r="F81" s="44"/>
    </row>
    <row r="82" spans="1:6" s="3" customFormat="1" ht="23.25">
      <c r="A82" s="1"/>
      <c r="B82" s="24"/>
      <c r="C82" s="22"/>
      <c r="D82" s="22"/>
      <c r="E82" s="1"/>
      <c r="F82" s="44"/>
    </row>
    <row r="83" spans="1:6" s="3" customFormat="1" ht="23.25">
      <c r="A83" s="1"/>
      <c r="B83" s="24"/>
      <c r="C83" s="22"/>
      <c r="D83" s="22"/>
      <c r="E83" s="1"/>
      <c r="F83" s="44"/>
    </row>
    <row r="84" spans="1:6" s="3" customFormat="1" ht="23.25">
      <c r="A84" s="1"/>
      <c r="B84" s="24"/>
      <c r="C84" s="22"/>
      <c r="D84" s="22"/>
      <c r="E84" s="1"/>
      <c r="F84" s="44"/>
    </row>
    <row r="85" spans="1:6" s="3" customFormat="1" ht="23.25">
      <c r="A85" s="1"/>
      <c r="B85" s="24"/>
      <c r="C85" s="22"/>
      <c r="D85" s="22"/>
      <c r="E85" s="1"/>
      <c r="F85" s="44"/>
    </row>
    <row r="86" spans="1:6" s="3" customFormat="1" ht="23.25">
      <c r="A86" s="1"/>
      <c r="B86" s="24"/>
      <c r="C86" s="22"/>
      <c r="D86" s="22"/>
      <c r="E86" s="1"/>
      <c r="F86" s="44"/>
    </row>
    <row r="87" spans="1:6" s="3" customFormat="1" ht="23.25">
      <c r="A87" s="1"/>
      <c r="B87" s="24"/>
      <c r="C87" s="22"/>
      <c r="D87" s="22"/>
      <c r="E87" s="1"/>
      <c r="F87" s="44"/>
    </row>
    <row r="88" spans="1:6" s="3" customFormat="1" ht="23.25">
      <c r="A88" s="1"/>
      <c r="B88" s="24"/>
      <c r="C88" s="22"/>
      <c r="D88" s="22"/>
      <c r="E88" s="1"/>
      <c r="F88" s="44"/>
    </row>
    <row r="89" spans="1:6" s="3" customFormat="1" ht="23.25">
      <c r="A89" s="1"/>
      <c r="B89" s="24"/>
      <c r="C89" s="22"/>
      <c r="D89" s="22"/>
      <c r="E89" s="1"/>
      <c r="F89" s="44"/>
    </row>
    <row r="90" spans="1:6" s="3" customFormat="1" ht="23.25">
      <c r="A90" s="1"/>
      <c r="B90" s="24"/>
      <c r="C90" s="22"/>
      <c r="D90" s="22"/>
      <c r="E90" s="1"/>
      <c r="F90" s="44"/>
    </row>
    <row r="91" spans="1:6" s="3" customFormat="1" ht="23.25">
      <c r="A91" s="1"/>
      <c r="B91" s="24"/>
      <c r="C91" s="22"/>
      <c r="D91" s="22"/>
      <c r="E91" s="1"/>
      <c r="F91" s="44"/>
    </row>
    <row r="92" spans="1:6" s="3" customFormat="1" ht="23.25">
      <c r="A92" s="1"/>
      <c r="B92" s="24"/>
      <c r="C92" s="22"/>
      <c r="D92" s="22"/>
      <c r="E92" s="1"/>
      <c r="F92" s="44"/>
    </row>
  </sheetData>
  <sheetProtection/>
  <mergeCells count="26">
    <mergeCell ref="A45:B45"/>
    <mergeCell ref="A32:B32"/>
    <mergeCell ref="A36:F36"/>
    <mergeCell ref="A37:F37"/>
    <mergeCell ref="A38:F38"/>
    <mergeCell ref="A39:F39"/>
    <mergeCell ref="A67:F67"/>
    <mergeCell ref="D4:D5"/>
    <mergeCell ref="A40:E40"/>
    <mergeCell ref="A41:E41"/>
    <mergeCell ref="A42:E42"/>
    <mergeCell ref="A43:A44"/>
    <mergeCell ref="B43:B44"/>
    <mergeCell ref="C43:C44"/>
    <mergeCell ref="D43:D44"/>
    <mergeCell ref="E43:E44"/>
    <mergeCell ref="E4:E5"/>
    <mergeCell ref="A4:A5"/>
    <mergeCell ref="A69:F69"/>
    <mergeCell ref="A68:F68"/>
    <mergeCell ref="A70:F70"/>
    <mergeCell ref="A1:E1"/>
    <mergeCell ref="A2:E2"/>
    <mergeCell ref="A3:E3"/>
    <mergeCell ref="B4:B5"/>
    <mergeCell ref="C4:C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zoomScale="150" zoomScaleNormal="150" zoomScalePageLayoutView="0" workbookViewId="0" topLeftCell="A1">
      <selection activeCell="C48" sqref="C48"/>
    </sheetView>
  </sheetViews>
  <sheetFormatPr defaultColWidth="9.140625" defaultRowHeight="21.75"/>
  <cols>
    <col min="1" max="1" width="40.140625" style="2" customWidth="1"/>
    <col min="2" max="2" width="13.8515625" style="107" customWidth="1"/>
    <col min="3" max="3" width="14.00390625" style="107" customWidth="1"/>
    <col min="4" max="4" width="13.57421875" style="107" customWidth="1"/>
  </cols>
  <sheetData>
    <row r="1" spans="1:4" s="46" customFormat="1" ht="21">
      <c r="A1" s="287" t="s">
        <v>82</v>
      </c>
      <c r="B1" s="287"/>
      <c r="C1" s="287"/>
      <c r="D1" s="287"/>
    </row>
    <row r="2" spans="1:4" s="46" customFormat="1" ht="21">
      <c r="A2" s="287" t="s">
        <v>89</v>
      </c>
      <c r="B2" s="287"/>
      <c r="C2" s="287"/>
      <c r="D2" s="287"/>
    </row>
    <row r="3" spans="1:4" s="46" customFormat="1" ht="21">
      <c r="A3" s="47" t="s">
        <v>90</v>
      </c>
      <c r="B3" s="94" t="s">
        <v>91</v>
      </c>
      <c r="C3" s="95" t="s">
        <v>92</v>
      </c>
      <c r="D3" s="96" t="s">
        <v>93</v>
      </c>
    </row>
    <row r="4" spans="1:4" s="46" customFormat="1" ht="21">
      <c r="A4" s="46" t="s">
        <v>49</v>
      </c>
      <c r="B4" s="97">
        <v>13769.21</v>
      </c>
      <c r="C4" s="97">
        <v>10146.81</v>
      </c>
      <c r="D4" s="97">
        <v>13769.21</v>
      </c>
    </row>
    <row r="5" spans="1:4" s="46" customFormat="1" ht="21">
      <c r="A5" s="46" t="s">
        <v>15</v>
      </c>
      <c r="B5" s="97">
        <v>61305</v>
      </c>
      <c r="C5" s="97">
        <v>98750</v>
      </c>
      <c r="D5" s="98">
        <v>971356</v>
      </c>
    </row>
    <row r="6" spans="1:4" s="46" customFormat="1" ht="21">
      <c r="A6" s="46" t="s">
        <v>16</v>
      </c>
      <c r="B6" s="97">
        <v>449.5</v>
      </c>
      <c r="C6" s="97">
        <v>0</v>
      </c>
      <c r="D6" s="98">
        <v>10355.9</v>
      </c>
    </row>
    <row r="7" spans="1:4" s="46" customFormat="1" ht="21">
      <c r="A7" s="46" t="s">
        <v>17</v>
      </c>
      <c r="B7" s="97">
        <v>539.4</v>
      </c>
      <c r="C7" s="97">
        <v>0</v>
      </c>
      <c r="D7" s="98">
        <v>12427.08</v>
      </c>
    </row>
    <row r="8" spans="1:4" s="46" customFormat="1" ht="21">
      <c r="A8" s="46" t="s">
        <v>50</v>
      </c>
      <c r="B8" s="97">
        <v>250000</v>
      </c>
      <c r="C8" s="97">
        <v>100000</v>
      </c>
      <c r="D8" s="98">
        <v>473335.16</v>
      </c>
    </row>
    <row r="9" spans="1:4" s="46" customFormat="1" ht="21">
      <c r="A9" s="46" t="s">
        <v>200</v>
      </c>
      <c r="B9" s="97"/>
      <c r="C9" s="97"/>
      <c r="D9" s="98"/>
    </row>
    <row r="10" spans="1:4" s="46" customFormat="1" ht="21">
      <c r="A10" s="46" t="s">
        <v>199</v>
      </c>
      <c r="B10" s="97"/>
      <c r="C10" s="97"/>
      <c r="D10" s="98"/>
    </row>
    <row r="11" spans="1:4" s="46" customFormat="1" ht="21">
      <c r="A11" s="46" t="s">
        <v>278</v>
      </c>
      <c r="B11" s="97"/>
      <c r="C11" s="97"/>
      <c r="D11" s="98"/>
    </row>
    <row r="12" spans="1:4" s="47" customFormat="1" ht="21.75" thickBot="1">
      <c r="A12" s="99" t="s">
        <v>18</v>
      </c>
      <c r="B12" s="100">
        <f>SUM(B4:B11)</f>
        <v>326063.11</v>
      </c>
      <c r="C12" s="100">
        <f>SUM(C4:C11)</f>
        <v>208896.81</v>
      </c>
      <c r="D12" s="100">
        <f>SUM(D4:D11)</f>
        <v>1481243.3499999999</v>
      </c>
    </row>
    <row r="13" spans="1:4" s="46" customFormat="1" ht="21.75" thickTop="1">
      <c r="A13" s="47" t="s">
        <v>125</v>
      </c>
      <c r="B13" s="101"/>
      <c r="C13" s="101"/>
      <c r="D13" s="101"/>
    </row>
    <row r="14" spans="1:4" s="46" customFormat="1" ht="21">
      <c r="A14" s="47" t="s">
        <v>111</v>
      </c>
      <c r="B14" s="94" t="s">
        <v>91</v>
      </c>
      <c r="C14" s="95" t="s">
        <v>92</v>
      </c>
      <c r="D14" s="96" t="s">
        <v>93</v>
      </c>
    </row>
    <row r="15" spans="1:4" s="46" customFormat="1" ht="21">
      <c r="A15" s="46" t="s">
        <v>126</v>
      </c>
      <c r="B15" s="111">
        <v>0</v>
      </c>
      <c r="C15" s="104">
        <v>0</v>
      </c>
      <c r="D15" s="112">
        <v>121179</v>
      </c>
    </row>
    <row r="16" spans="1:4" s="46" customFormat="1" ht="21">
      <c r="A16" s="46" t="s">
        <v>173</v>
      </c>
      <c r="B16" s="102">
        <v>0</v>
      </c>
      <c r="C16" s="102">
        <v>0</v>
      </c>
      <c r="D16" s="102">
        <v>327713</v>
      </c>
    </row>
    <row r="17" spans="1:4" s="47" customFormat="1" ht="21.75" thickBot="1">
      <c r="A17" s="99" t="s">
        <v>18</v>
      </c>
      <c r="B17" s="100">
        <v>0</v>
      </c>
      <c r="C17" s="100">
        <f>SUM(C15:C16)</f>
        <v>0</v>
      </c>
      <c r="D17" s="100">
        <f>SUM(D15:D16)</f>
        <v>448892</v>
      </c>
    </row>
    <row r="18" spans="1:4" s="46" customFormat="1" ht="21.75" thickTop="1">
      <c r="A18" s="47" t="s">
        <v>127</v>
      </c>
      <c r="B18" s="101"/>
      <c r="C18" s="101"/>
      <c r="D18" s="101"/>
    </row>
    <row r="19" spans="1:4" s="46" customFormat="1" ht="21">
      <c r="A19" s="47" t="s">
        <v>111</v>
      </c>
      <c r="B19" s="94" t="s">
        <v>91</v>
      </c>
      <c r="C19" s="95" t="s">
        <v>92</v>
      </c>
      <c r="D19" s="96" t="s">
        <v>93</v>
      </c>
    </row>
    <row r="20" spans="1:4" s="46" customFormat="1" ht="21">
      <c r="A20" s="46" t="s">
        <v>174</v>
      </c>
      <c r="B20" s="102">
        <v>0</v>
      </c>
      <c r="C20" s="102">
        <v>0</v>
      </c>
      <c r="D20" s="102">
        <v>2925</v>
      </c>
    </row>
    <row r="21" spans="1:4" s="46" customFormat="1" ht="21">
      <c r="A21" s="46" t="s">
        <v>9</v>
      </c>
      <c r="B21" s="102">
        <v>0</v>
      </c>
      <c r="C21" s="102">
        <v>0</v>
      </c>
      <c r="D21" s="102">
        <v>0</v>
      </c>
    </row>
    <row r="22" spans="1:4" s="46" customFormat="1" ht="21">
      <c r="A22" s="46" t="s">
        <v>13</v>
      </c>
      <c r="B22" s="164">
        <v>0</v>
      </c>
      <c r="C22" s="164">
        <v>0</v>
      </c>
      <c r="D22" s="164">
        <v>100000</v>
      </c>
    </row>
    <row r="23" spans="1:4" s="46" customFormat="1" ht="21.75" thickBot="1">
      <c r="A23" s="99" t="s">
        <v>18</v>
      </c>
      <c r="B23" s="100">
        <f>SUM(B20:B21)</f>
        <v>0</v>
      </c>
      <c r="C23" s="100">
        <v>0</v>
      </c>
      <c r="D23" s="100">
        <f>SUM(D20:D22)</f>
        <v>102925</v>
      </c>
    </row>
    <row r="24" spans="1:4" s="46" customFormat="1" ht="21.75" thickTop="1">
      <c r="A24" s="47" t="s">
        <v>129</v>
      </c>
      <c r="B24" s="103"/>
      <c r="C24" s="101"/>
      <c r="D24" s="101"/>
    </row>
    <row r="25" spans="1:4" s="46" customFormat="1" ht="21">
      <c r="A25" s="47" t="s">
        <v>130</v>
      </c>
      <c r="B25" s="94" t="s">
        <v>91</v>
      </c>
      <c r="C25" s="95" t="s">
        <v>92</v>
      </c>
      <c r="D25" s="96" t="s">
        <v>93</v>
      </c>
    </row>
    <row r="26" spans="1:4" s="46" customFormat="1" ht="21">
      <c r="A26" s="46" t="s">
        <v>132</v>
      </c>
      <c r="B26" s="104">
        <v>0</v>
      </c>
      <c r="C26" s="102">
        <v>584400</v>
      </c>
      <c r="D26" s="102">
        <v>1205200</v>
      </c>
    </row>
    <row r="27" spans="1:4" s="46" customFormat="1" ht="21">
      <c r="A27" s="46" t="s">
        <v>133</v>
      </c>
      <c r="B27" s="104">
        <v>0</v>
      </c>
      <c r="C27" s="102">
        <v>70500</v>
      </c>
      <c r="D27" s="102">
        <v>152500</v>
      </c>
    </row>
    <row r="28" spans="1:4" s="46" customFormat="1" ht="21">
      <c r="A28" s="46" t="s">
        <v>289</v>
      </c>
      <c r="B28" s="104">
        <v>48070</v>
      </c>
      <c r="C28" s="102">
        <v>192280</v>
      </c>
      <c r="D28" s="102">
        <v>0</v>
      </c>
    </row>
    <row r="29" spans="1:4" s="46" customFormat="1" ht="21">
      <c r="A29" s="46" t="s">
        <v>201</v>
      </c>
      <c r="B29" s="104">
        <v>14930</v>
      </c>
      <c r="C29" s="102">
        <v>59720</v>
      </c>
      <c r="D29" s="102">
        <v>0</v>
      </c>
    </row>
    <row r="30" spans="1:4" s="46" customFormat="1" ht="21">
      <c r="A30" s="46" t="s">
        <v>134</v>
      </c>
      <c r="B30" s="104">
        <v>2520</v>
      </c>
      <c r="C30" s="102">
        <v>7560</v>
      </c>
      <c r="D30" s="102">
        <v>2520</v>
      </c>
    </row>
    <row r="31" spans="1:4" s="46" customFormat="1" ht="21">
      <c r="A31" s="46" t="s">
        <v>162</v>
      </c>
      <c r="B31" s="104">
        <v>0</v>
      </c>
      <c r="C31" s="102">
        <v>0</v>
      </c>
      <c r="D31" s="102">
        <v>0</v>
      </c>
    </row>
    <row r="32" spans="1:4" s="46" customFormat="1" ht="21">
      <c r="A32" s="46" t="s">
        <v>172</v>
      </c>
      <c r="B32" s="104">
        <v>0</v>
      </c>
      <c r="C32" s="102">
        <v>0</v>
      </c>
      <c r="D32" s="102">
        <v>0</v>
      </c>
    </row>
    <row r="33" spans="1:4" s="46" customFormat="1" ht="21">
      <c r="A33" s="46" t="s">
        <v>171</v>
      </c>
      <c r="B33" s="102">
        <v>0</v>
      </c>
      <c r="C33" s="102">
        <v>0</v>
      </c>
      <c r="D33" s="102">
        <v>0</v>
      </c>
    </row>
    <row r="34" spans="1:4" s="46" customFormat="1" ht="21">
      <c r="A34" s="46" t="s">
        <v>299</v>
      </c>
      <c r="B34" s="164">
        <v>105600</v>
      </c>
      <c r="C34" s="164"/>
      <c r="D34" s="164">
        <v>105600</v>
      </c>
    </row>
    <row r="35" spans="1:4" s="46" customFormat="1" ht="21.75" thickBot="1">
      <c r="A35" s="99" t="s">
        <v>18</v>
      </c>
      <c r="B35" s="100">
        <f>SUM(B26:B34)</f>
        <v>171120</v>
      </c>
      <c r="C35" s="100">
        <f>SUM(C26:C33)</f>
        <v>914460</v>
      </c>
      <c r="D35" s="100">
        <f>SUM(D26:D34)</f>
        <v>1465820</v>
      </c>
    </row>
    <row r="36" spans="1:4" s="46" customFormat="1" ht="21.75" thickTop="1">
      <c r="A36" s="99"/>
      <c r="B36" s="105"/>
      <c r="C36" s="105"/>
      <c r="D36" s="105"/>
    </row>
    <row r="37" spans="1:6" s="46" customFormat="1" ht="21">
      <c r="A37" s="282" t="s">
        <v>286</v>
      </c>
      <c r="B37" s="282"/>
      <c r="C37" s="282"/>
      <c r="D37" s="282"/>
      <c r="E37" s="282"/>
      <c r="F37" s="217"/>
    </row>
    <row r="38" spans="1:6" s="19" customFormat="1" ht="21.75">
      <c r="A38" s="279" t="s">
        <v>287</v>
      </c>
      <c r="B38" s="279"/>
      <c r="C38" s="279"/>
      <c r="D38" s="279"/>
      <c r="E38" s="279"/>
      <c r="F38" s="218"/>
    </row>
    <row r="39" spans="1:6" s="19" customFormat="1" ht="21.75">
      <c r="A39" s="287" t="s">
        <v>82</v>
      </c>
      <c r="B39" s="287"/>
      <c r="C39" s="287"/>
      <c r="D39" s="287"/>
      <c r="E39" s="49"/>
      <c r="F39" s="49"/>
    </row>
    <row r="40" spans="1:6" s="19" customFormat="1" ht="21.75">
      <c r="A40" s="287" t="s">
        <v>89</v>
      </c>
      <c r="B40" s="287"/>
      <c r="C40" s="287"/>
      <c r="D40" s="287"/>
      <c r="E40" s="49"/>
      <c r="F40" s="49"/>
    </row>
    <row r="41" spans="1:4" s="19" customFormat="1" ht="21.75">
      <c r="A41" s="47" t="s">
        <v>135</v>
      </c>
      <c r="B41" s="103"/>
      <c r="C41" s="106"/>
      <c r="D41" s="106"/>
    </row>
    <row r="42" spans="1:4" s="19" customFormat="1" ht="21.75">
      <c r="A42" s="47" t="s">
        <v>130</v>
      </c>
      <c r="B42" s="94" t="s">
        <v>91</v>
      </c>
      <c r="C42" s="95" t="s">
        <v>92</v>
      </c>
      <c r="D42" s="96" t="s">
        <v>93</v>
      </c>
    </row>
    <row r="43" spans="1:4" s="19" customFormat="1" ht="21.75">
      <c r="A43" s="46" t="s">
        <v>132</v>
      </c>
      <c r="B43" s="104">
        <v>0</v>
      </c>
      <c r="C43" s="104">
        <v>0</v>
      </c>
      <c r="D43" s="102">
        <v>0</v>
      </c>
    </row>
    <row r="44" spans="1:4" s="19" customFormat="1" ht="21.75">
      <c r="A44" s="46" t="s">
        <v>133</v>
      </c>
      <c r="B44" s="104">
        <v>0</v>
      </c>
      <c r="C44" s="104">
        <v>0</v>
      </c>
      <c r="D44" s="102">
        <v>0</v>
      </c>
    </row>
    <row r="45" spans="1:4" s="19" customFormat="1" ht="21.75">
      <c r="A45" s="46" t="s">
        <v>288</v>
      </c>
      <c r="B45" s="104">
        <v>206380</v>
      </c>
      <c r="C45" s="104">
        <v>48070</v>
      </c>
      <c r="D45" s="102">
        <v>0</v>
      </c>
    </row>
    <row r="46" spans="1:4" s="19" customFormat="1" ht="21.75">
      <c r="A46" s="46" t="s">
        <v>201</v>
      </c>
      <c r="B46" s="104">
        <v>63620</v>
      </c>
      <c r="C46" s="104">
        <v>14930</v>
      </c>
      <c r="D46" s="102">
        <v>0</v>
      </c>
    </row>
    <row r="47" spans="1:4" s="19" customFormat="1" ht="21.75">
      <c r="A47" s="46" t="s">
        <v>134</v>
      </c>
      <c r="B47" s="104">
        <v>5040</v>
      </c>
      <c r="C47" s="104">
        <v>0</v>
      </c>
      <c r="D47" s="104">
        <v>0</v>
      </c>
    </row>
    <row r="48" spans="1:4" s="19" customFormat="1" ht="21.75">
      <c r="A48" s="46" t="s">
        <v>249</v>
      </c>
      <c r="B48" s="102">
        <v>0</v>
      </c>
      <c r="C48" s="102">
        <v>0</v>
      </c>
      <c r="D48" s="102">
        <v>0</v>
      </c>
    </row>
    <row r="49" spans="1:4" s="19" customFormat="1" ht="21.75">
      <c r="A49" s="46" t="s">
        <v>300</v>
      </c>
      <c r="B49" s="164">
        <v>0</v>
      </c>
      <c r="C49" s="164">
        <v>40000</v>
      </c>
      <c r="D49" s="164">
        <v>40000</v>
      </c>
    </row>
    <row r="50" spans="1:4" s="47" customFormat="1" ht="21.75" thickBot="1">
      <c r="A50" s="99" t="s">
        <v>18</v>
      </c>
      <c r="B50" s="100">
        <f>SUM(B43:B49)</f>
        <v>275040</v>
      </c>
      <c r="C50" s="100">
        <f>SUM(C43:C49)</f>
        <v>103000</v>
      </c>
      <c r="D50" s="100">
        <f>SUM(D43:D49)</f>
        <v>40000</v>
      </c>
    </row>
    <row r="51" spans="2:4" s="19" customFormat="1" ht="22.5" thickTop="1">
      <c r="B51" s="106"/>
      <c r="C51" s="106"/>
      <c r="D51" s="106"/>
    </row>
    <row r="52" spans="2:4" s="19" customFormat="1" ht="21.75">
      <c r="B52" s="106"/>
      <c r="C52" s="106"/>
      <c r="D52" s="106"/>
    </row>
    <row r="53" spans="2:4" s="19" customFormat="1" ht="21.75">
      <c r="B53" s="106"/>
      <c r="C53" s="106"/>
      <c r="D53" s="106"/>
    </row>
    <row r="54" spans="2:4" s="19" customFormat="1" ht="21.75">
      <c r="B54" s="106"/>
      <c r="C54" s="106"/>
      <c r="D54" s="106"/>
    </row>
    <row r="55" spans="2:4" s="19" customFormat="1" ht="21.75">
      <c r="B55" s="106"/>
      <c r="C55" s="106"/>
      <c r="D55" s="106"/>
    </row>
    <row r="56" spans="2:4" s="19" customFormat="1" ht="21.75">
      <c r="B56" s="106"/>
      <c r="C56" s="106"/>
      <c r="D56" s="106"/>
    </row>
    <row r="57" spans="2:4" s="19" customFormat="1" ht="21.75">
      <c r="B57" s="106"/>
      <c r="C57" s="106"/>
      <c r="D57" s="106"/>
    </row>
    <row r="58" spans="2:4" s="19" customFormat="1" ht="21.75">
      <c r="B58" s="106"/>
      <c r="C58" s="106"/>
      <c r="D58" s="106"/>
    </row>
    <row r="59" spans="2:4" s="19" customFormat="1" ht="21.75">
      <c r="B59" s="106"/>
      <c r="C59" s="106"/>
      <c r="D59" s="106"/>
    </row>
    <row r="60" spans="2:4" s="19" customFormat="1" ht="21.75">
      <c r="B60" s="106"/>
      <c r="C60" s="106"/>
      <c r="D60" s="106"/>
    </row>
    <row r="61" spans="5:6" ht="24">
      <c r="E61" s="19"/>
      <c r="F61" s="19"/>
    </row>
    <row r="62" spans="1:6" ht="21.75">
      <c r="A62" s="282" t="s">
        <v>286</v>
      </c>
      <c r="B62" s="282"/>
      <c r="C62" s="282"/>
      <c r="D62" s="282"/>
      <c r="E62" s="282"/>
      <c r="F62" s="217"/>
    </row>
    <row r="63" spans="1:6" ht="21.75">
      <c r="A63" s="279" t="s">
        <v>287</v>
      </c>
      <c r="B63" s="279"/>
      <c r="C63" s="279"/>
      <c r="D63" s="279"/>
      <c r="E63" s="279"/>
      <c r="F63" s="218"/>
    </row>
    <row r="64" spans="1:6" ht="21.75">
      <c r="A64" s="273" t="s">
        <v>131</v>
      </c>
      <c r="B64" s="273"/>
      <c r="C64" s="273"/>
      <c r="D64" s="273"/>
      <c r="E64" s="273"/>
      <c r="F64" s="48"/>
    </row>
    <row r="65" spans="5:6" ht="24">
      <c r="E65" s="19"/>
      <c r="F65" s="19"/>
    </row>
    <row r="66" spans="5:6" ht="24">
      <c r="E66" s="19"/>
      <c r="F66" s="19"/>
    </row>
  </sheetData>
  <sheetProtection/>
  <mergeCells count="9">
    <mergeCell ref="A62:E62"/>
    <mergeCell ref="A37:E37"/>
    <mergeCell ref="A64:E64"/>
    <mergeCell ref="A63:E63"/>
    <mergeCell ref="A40:D40"/>
    <mergeCell ref="A1:D1"/>
    <mergeCell ref="A2:D2"/>
    <mergeCell ref="A39:D39"/>
    <mergeCell ref="A38:E38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2"/>
  <sheetViews>
    <sheetView zoomScale="150" zoomScaleNormal="150" zoomScalePageLayoutView="0" workbookViewId="0" topLeftCell="A1">
      <selection activeCell="E50" sqref="E50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71" t="s">
        <v>75</v>
      </c>
      <c r="B1" s="271"/>
      <c r="C1" s="271"/>
      <c r="D1" s="271"/>
      <c r="E1" s="271"/>
    </row>
    <row r="2" spans="1:5" s="1" customFormat="1" ht="21">
      <c r="A2" s="288" t="s">
        <v>202</v>
      </c>
      <c r="B2" s="288"/>
      <c r="C2" s="288"/>
      <c r="D2" s="288"/>
      <c r="E2" s="288"/>
    </row>
    <row r="3" spans="1:5" s="1" customFormat="1" ht="21">
      <c r="A3" s="271" t="s">
        <v>22</v>
      </c>
      <c r="B3" s="271"/>
      <c r="C3" s="271"/>
      <c r="D3" s="271"/>
      <c r="E3" s="271"/>
    </row>
    <row r="4" spans="1:5" s="1" customFormat="1" ht="21.75" thickBot="1">
      <c r="A4" s="289" t="s">
        <v>294</v>
      </c>
      <c r="B4" s="290"/>
      <c r="C4" s="290"/>
      <c r="D4" s="290"/>
      <c r="E4" s="290"/>
    </row>
    <row r="5" spans="1:5" s="1" customFormat="1" ht="21.75" thickTop="1">
      <c r="A5" s="291" t="s">
        <v>23</v>
      </c>
      <c r="B5" s="292"/>
      <c r="C5" s="113"/>
      <c r="D5" s="113" t="s">
        <v>25</v>
      </c>
      <c r="E5" s="114" t="s">
        <v>24</v>
      </c>
    </row>
    <row r="6" spans="1:5" s="1" customFormat="1" ht="21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s="1" customFormat="1" ht="21.7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8" s="1" customFormat="1" ht="21.75" thickTop="1">
      <c r="A8" s="117"/>
      <c r="B8" s="118">
        <v>42374812.76</v>
      </c>
      <c r="C8" s="50" t="s">
        <v>31</v>
      </c>
      <c r="D8" s="119"/>
      <c r="E8" s="118">
        <v>66489119.26</v>
      </c>
      <c r="H8" s="59"/>
    </row>
    <row r="9" spans="1:5" s="1" customFormat="1" ht="21">
      <c r="A9" s="117"/>
      <c r="B9" s="117"/>
      <c r="C9" s="51" t="s">
        <v>32</v>
      </c>
      <c r="D9" s="120"/>
      <c r="E9" s="117"/>
    </row>
    <row r="10" spans="1:5" s="1" customFormat="1" ht="21">
      <c r="A10" s="117">
        <v>2380000</v>
      </c>
      <c r="B10" s="98">
        <v>3477973.19</v>
      </c>
      <c r="C10" s="1" t="s">
        <v>33</v>
      </c>
      <c r="D10" s="121">
        <v>411000</v>
      </c>
      <c r="E10" s="98">
        <v>11246.83</v>
      </c>
    </row>
    <row r="11" spans="1:5" s="1" customFormat="1" ht="21">
      <c r="A11" s="117">
        <v>625000</v>
      </c>
      <c r="B11" s="98">
        <v>775093.2</v>
      </c>
      <c r="C11" s="1" t="s">
        <v>34</v>
      </c>
      <c r="D11" s="121">
        <v>412000</v>
      </c>
      <c r="E11" s="98">
        <v>42418.6</v>
      </c>
    </row>
    <row r="12" spans="1:5" s="1" customFormat="1" ht="21">
      <c r="A12" s="117">
        <v>350000</v>
      </c>
      <c r="B12" s="98">
        <v>353412.47</v>
      </c>
      <c r="C12" s="1" t="s">
        <v>35</v>
      </c>
      <c r="D12" s="121">
        <v>413000</v>
      </c>
      <c r="E12" s="98">
        <v>0</v>
      </c>
    </row>
    <row r="13" spans="1:5" s="1" customFormat="1" ht="21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s="1" customFormat="1" ht="21">
      <c r="A14" s="98">
        <v>30000</v>
      </c>
      <c r="B14" s="98">
        <v>65289</v>
      </c>
      <c r="C14" s="1" t="s">
        <v>37</v>
      </c>
      <c r="D14" s="121">
        <v>415000</v>
      </c>
      <c r="E14" s="98">
        <v>1700</v>
      </c>
    </row>
    <row r="15" spans="1:5" s="1" customFormat="1" ht="21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s="1" customFormat="1" ht="21">
      <c r="A16" s="117">
        <v>32186770</v>
      </c>
      <c r="B16" s="98">
        <v>41773888.08</v>
      </c>
      <c r="C16" s="1" t="s">
        <v>39</v>
      </c>
      <c r="D16" s="121">
        <v>421000</v>
      </c>
      <c r="E16" s="98">
        <v>5073129.69</v>
      </c>
    </row>
    <row r="17" spans="1:5" s="1" customFormat="1" ht="21">
      <c r="A17" s="117">
        <v>9370000</v>
      </c>
      <c r="B17" s="98">
        <v>10874277</v>
      </c>
      <c r="C17" s="1" t="s">
        <v>11</v>
      </c>
      <c r="D17" s="121">
        <v>430000</v>
      </c>
      <c r="E17" s="98">
        <v>0</v>
      </c>
    </row>
    <row r="18" spans="1:5" s="1" customFormat="1" ht="21.75" thickBot="1">
      <c r="A18" s="122">
        <f>SUM(A8:A17)</f>
        <v>44941770</v>
      </c>
      <c r="B18" s="123">
        <f>SUM(B10:B17)</f>
        <v>57319932.94</v>
      </c>
      <c r="D18" s="120"/>
      <c r="E18" s="123">
        <f>SUM(E10:E17)</f>
        <v>5128495.12</v>
      </c>
    </row>
    <row r="19" spans="1:5" s="1" customFormat="1" ht="7.5" customHeight="1" thickTop="1">
      <c r="A19" s="22"/>
      <c r="B19" s="124"/>
      <c r="D19" s="121"/>
      <c r="E19" s="117">
        <v>0</v>
      </c>
    </row>
    <row r="20" spans="1:5" s="1" customFormat="1" ht="21">
      <c r="A20" s="22"/>
      <c r="B20" s="117">
        <v>1292246.83</v>
      </c>
      <c r="C20" s="1" t="s">
        <v>138</v>
      </c>
      <c r="D20" s="121">
        <v>900</v>
      </c>
      <c r="E20" s="117">
        <v>326063.11</v>
      </c>
    </row>
    <row r="21" spans="1:5" s="1" customFormat="1" ht="21">
      <c r="A21" s="22"/>
      <c r="B21" s="117">
        <v>1242812</v>
      </c>
      <c r="C21" s="1" t="s">
        <v>40</v>
      </c>
      <c r="D21" s="121" t="s">
        <v>69</v>
      </c>
      <c r="E21" s="117">
        <v>52032</v>
      </c>
    </row>
    <row r="22" spans="1:5" s="1" customFormat="1" ht="21">
      <c r="A22" s="22"/>
      <c r="B22" s="117">
        <v>4458340</v>
      </c>
      <c r="C22" s="1" t="s">
        <v>136</v>
      </c>
      <c r="D22" s="121"/>
      <c r="E22" s="117">
        <v>275040</v>
      </c>
    </row>
    <row r="23" spans="1:5" s="1" customFormat="1" ht="21">
      <c r="A23" s="22"/>
      <c r="B23" s="117">
        <v>8852900</v>
      </c>
      <c r="C23" s="1" t="s">
        <v>137</v>
      </c>
      <c r="D23" s="120"/>
      <c r="E23" s="117">
        <v>171120</v>
      </c>
    </row>
    <row r="24" spans="1:5" s="1" customFormat="1" ht="21">
      <c r="A24" s="22"/>
      <c r="B24" s="117">
        <v>8742.47</v>
      </c>
      <c r="C24" s="1" t="s">
        <v>143</v>
      </c>
      <c r="D24" s="121"/>
      <c r="E24" s="98">
        <v>928.27</v>
      </c>
    </row>
    <row r="25" spans="1:5" s="1" customFormat="1" ht="21">
      <c r="A25" s="22"/>
      <c r="B25" s="117"/>
      <c r="D25" s="121"/>
      <c r="E25" s="98"/>
    </row>
    <row r="26" spans="1:5" s="1" customFormat="1" ht="21">
      <c r="A26" s="22"/>
      <c r="B26" s="117"/>
      <c r="D26" s="121"/>
      <c r="E26" s="98"/>
    </row>
    <row r="27" spans="1:5" s="1" customFormat="1" ht="21">
      <c r="A27" s="22"/>
      <c r="B27" s="98"/>
      <c r="D27" s="121"/>
      <c r="E27" s="98"/>
    </row>
    <row r="28" spans="1:5" s="1" customFormat="1" ht="21">
      <c r="A28" s="22"/>
      <c r="B28" s="98"/>
      <c r="D28" s="121"/>
      <c r="E28" s="98"/>
    </row>
    <row r="29" spans="1:5" s="1" customFormat="1" ht="21">
      <c r="A29" s="22"/>
      <c r="B29" s="98"/>
      <c r="D29" s="121"/>
      <c r="E29" s="98"/>
    </row>
    <row r="30" spans="1:5" s="1" customFormat="1" ht="21">
      <c r="A30" s="22"/>
      <c r="B30" s="98"/>
      <c r="D30" s="121"/>
      <c r="E30" s="98"/>
    </row>
    <row r="31" spans="1:5" s="1" customFormat="1" ht="21">
      <c r="A31" s="22"/>
      <c r="B31" s="117"/>
      <c r="D31" s="121"/>
      <c r="E31" s="98"/>
    </row>
    <row r="32" spans="1:5" s="1" customFormat="1" ht="21">
      <c r="A32" s="22"/>
      <c r="B32" s="125">
        <f>SUM(B20:B31)</f>
        <v>15855041.3</v>
      </c>
      <c r="C32" s="126"/>
      <c r="D32" s="127"/>
      <c r="E32" s="125">
        <f>SUM(E20:E31)</f>
        <v>825183.38</v>
      </c>
    </row>
    <row r="33" spans="1:5" s="1" customFormat="1" ht="21.75" thickBot="1">
      <c r="A33" s="22"/>
      <c r="B33" s="122">
        <f>B18+B32</f>
        <v>73174974.24</v>
      </c>
      <c r="C33" s="52"/>
      <c r="D33" s="128"/>
      <c r="E33" s="129">
        <f>E18+E32</f>
        <v>5953678.5</v>
      </c>
    </row>
    <row r="34" spans="1:5" s="1" customFormat="1" ht="21.75" thickTop="1">
      <c r="A34" s="22"/>
      <c r="B34" s="59"/>
      <c r="C34" s="52"/>
      <c r="D34" s="60"/>
      <c r="E34" s="59"/>
    </row>
    <row r="35" spans="1:5" s="1" customFormat="1" ht="21">
      <c r="A35" s="22"/>
      <c r="B35" s="59"/>
      <c r="C35" s="52"/>
      <c r="D35" s="60"/>
      <c r="E35" s="59"/>
    </row>
    <row r="36" spans="1:6" s="130" customFormat="1" ht="21">
      <c r="A36" s="282" t="s">
        <v>286</v>
      </c>
      <c r="B36" s="282"/>
      <c r="C36" s="282"/>
      <c r="D36" s="282"/>
      <c r="E36" s="282"/>
      <c r="F36" s="48"/>
    </row>
    <row r="37" spans="1:6" s="130" customFormat="1" ht="21">
      <c r="A37" s="279" t="s">
        <v>287</v>
      </c>
      <c r="B37" s="279"/>
      <c r="C37" s="279"/>
      <c r="D37" s="279"/>
      <c r="E37" s="279"/>
      <c r="F37" s="48"/>
    </row>
    <row r="38" spans="1:6" s="130" customFormat="1" ht="21">
      <c r="A38" s="273" t="s">
        <v>131</v>
      </c>
      <c r="B38" s="273"/>
      <c r="C38" s="273"/>
      <c r="D38" s="273"/>
      <c r="E38" s="273"/>
      <c r="F38" s="48"/>
    </row>
    <row r="39" spans="1:6" s="130" customFormat="1" ht="21">
      <c r="A39" s="110"/>
      <c r="B39" s="110"/>
      <c r="C39" s="110"/>
      <c r="D39" s="110"/>
      <c r="E39" s="110"/>
      <c r="F39" s="48"/>
    </row>
    <row r="40" spans="1:6" s="130" customFormat="1" ht="21">
      <c r="A40" s="110"/>
      <c r="B40" s="110"/>
      <c r="C40" s="110"/>
      <c r="D40" s="110"/>
      <c r="E40" s="110"/>
      <c r="F40" s="48"/>
    </row>
    <row r="41" spans="1:5" s="1" customFormat="1" ht="21">
      <c r="A41" s="293" t="s">
        <v>23</v>
      </c>
      <c r="B41" s="294"/>
      <c r="C41" s="115"/>
      <c r="D41" s="115" t="s">
        <v>25</v>
      </c>
      <c r="E41" s="131" t="s">
        <v>24</v>
      </c>
    </row>
    <row r="42" spans="1:5" s="1" customFormat="1" ht="21.75" thickBot="1">
      <c r="A42" s="132" t="s">
        <v>47</v>
      </c>
      <c r="B42" s="132" t="s">
        <v>48</v>
      </c>
      <c r="C42" s="116" t="s">
        <v>30</v>
      </c>
      <c r="D42" s="116" t="s">
        <v>26</v>
      </c>
      <c r="E42" s="132" t="s">
        <v>48</v>
      </c>
    </row>
    <row r="43" spans="1:5" s="1" customFormat="1" ht="21.75" thickTop="1">
      <c r="A43" s="117"/>
      <c r="B43" s="118"/>
      <c r="C43" s="133" t="s">
        <v>41</v>
      </c>
      <c r="D43" s="127"/>
      <c r="E43" s="118"/>
    </row>
    <row r="44" spans="1:5" s="1" customFormat="1" ht="21">
      <c r="A44" s="117">
        <v>1364039</v>
      </c>
      <c r="B44" s="117">
        <v>925178</v>
      </c>
      <c r="C44" s="1" t="s">
        <v>42</v>
      </c>
      <c r="D44" s="121">
        <v>510000</v>
      </c>
      <c r="E44" s="117">
        <v>32296</v>
      </c>
    </row>
    <row r="45" spans="1:5" s="1" customFormat="1" ht="21">
      <c r="A45" s="117">
        <v>3779640</v>
      </c>
      <c r="B45" s="117">
        <v>3032091</v>
      </c>
      <c r="C45" s="1" t="s">
        <v>112</v>
      </c>
      <c r="D45" s="121">
        <v>521000</v>
      </c>
      <c r="E45" s="117">
        <v>314970</v>
      </c>
    </row>
    <row r="46" spans="1:5" s="1" customFormat="1" ht="21">
      <c r="A46" s="117">
        <v>10153906</v>
      </c>
      <c r="B46" s="117">
        <v>7367128</v>
      </c>
      <c r="C46" s="1" t="s">
        <v>113</v>
      </c>
      <c r="D46" s="121">
        <v>522000</v>
      </c>
      <c r="E46" s="98">
        <v>833322</v>
      </c>
    </row>
    <row r="47" spans="1:5" s="1" customFormat="1" ht="21">
      <c r="A47" s="98">
        <v>3658915</v>
      </c>
      <c r="B47" s="98">
        <v>1021229.53</v>
      </c>
      <c r="C47" s="1" t="s">
        <v>7</v>
      </c>
      <c r="D47" s="121">
        <v>531000</v>
      </c>
      <c r="E47" s="98">
        <v>99670.6</v>
      </c>
    </row>
    <row r="48" spans="1:5" s="1" customFormat="1" ht="21">
      <c r="A48" s="98">
        <v>6147970</v>
      </c>
      <c r="B48" s="98">
        <v>3327625.01</v>
      </c>
      <c r="C48" s="1" t="s">
        <v>8</v>
      </c>
      <c r="D48" s="121">
        <v>532000</v>
      </c>
      <c r="E48" s="98">
        <v>229357.98</v>
      </c>
    </row>
    <row r="49" spans="1:5" s="1" customFormat="1" ht="21">
      <c r="A49" s="98">
        <v>4537400</v>
      </c>
      <c r="B49" s="98">
        <v>2428221.1</v>
      </c>
      <c r="C49" s="1" t="s">
        <v>9</v>
      </c>
      <c r="D49" s="121">
        <v>533000</v>
      </c>
      <c r="E49" s="98">
        <v>303766.87</v>
      </c>
    </row>
    <row r="50" spans="1:5" s="1" customFormat="1" ht="21">
      <c r="A50" s="98">
        <v>419000</v>
      </c>
      <c r="B50" s="98">
        <v>288527.26</v>
      </c>
      <c r="C50" s="1" t="s">
        <v>10</v>
      </c>
      <c r="D50" s="121">
        <v>534000</v>
      </c>
      <c r="E50" s="98">
        <v>36030.41</v>
      </c>
    </row>
    <row r="51" spans="1:5" s="1" customFormat="1" ht="21">
      <c r="A51" s="98">
        <v>2014900</v>
      </c>
      <c r="B51" s="98">
        <v>1414541.96</v>
      </c>
      <c r="C51" s="1" t="s">
        <v>12</v>
      </c>
      <c r="D51" s="121">
        <v>541000</v>
      </c>
      <c r="E51" s="98">
        <v>962030</v>
      </c>
    </row>
    <row r="52" spans="1:5" s="1" customFormat="1" ht="21">
      <c r="A52" s="98">
        <v>7528800</v>
      </c>
      <c r="B52" s="98">
        <v>6540000</v>
      </c>
      <c r="C52" s="1" t="s">
        <v>13</v>
      </c>
      <c r="D52" s="121">
        <v>542000</v>
      </c>
      <c r="E52" s="98">
        <v>199900</v>
      </c>
    </row>
    <row r="53" spans="1:5" s="1" customFormat="1" ht="21">
      <c r="A53" s="134">
        <v>5337200</v>
      </c>
      <c r="B53" s="134">
        <v>2681545</v>
      </c>
      <c r="C53" s="1" t="s">
        <v>11</v>
      </c>
      <c r="D53" s="121">
        <v>560000</v>
      </c>
      <c r="E53" s="134">
        <v>50000</v>
      </c>
    </row>
    <row r="54" spans="1:5" s="1" customFormat="1" ht="21.75" thickBot="1">
      <c r="A54" s="123">
        <f>SUM(A44:A53)</f>
        <v>44941770</v>
      </c>
      <c r="B54" s="123">
        <f>SUM(B44:B53)</f>
        <v>29026086.860000003</v>
      </c>
      <c r="D54" s="120"/>
      <c r="E54" s="123">
        <f>SUM(E44:E53)</f>
        <v>3061343.8600000003</v>
      </c>
    </row>
    <row r="55" spans="1:5" s="1" customFormat="1" ht="21.75" thickTop="1">
      <c r="A55" s="259" t="s">
        <v>295</v>
      </c>
      <c r="B55" s="135">
        <v>563411.25</v>
      </c>
      <c r="C55" s="1" t="s">
        <v>14</v>
      </c>
      <c r="D55" s="121">
        <v>700</v>
      </c>
      <c r="E55" s="98">
        <v>0</v>
      </c>
    </row>
    <row r="56" spans="1:5" s="1" customFormat="1" ht="21">
      <c r="A56" s="136"/>
      <c r="B56" s="98">
        <v>1861322.59</v>
      </c>
      <c r="C56" s="1" t="s">
        <v>138</v>
      </c>
      <c r="D56" s="121">
        <v>900</v>
      </c>
      <c r="E56" s="98">
        <v>208896.81</v>
      </c>
    </row>
    <row r="57" spans="1:5" s="1" customFormat="1" ht="21">
      <c r="A57" s="137"/>
      <c r="B57" s="134">
        <v>1341644</v>
      </c>
      <c r="C57" s="1" t="s">
        <v>40</v>
      </c>
      <c r="D57" s="121" t="s">
        <v>69</v>
      </c>
      <c r="E57" s="134">
        <v>57536</v>
      </c>
    </row>
    <row r="58" spans="1:5" s="1" customFormat="1" ht="21">
      <c r="A58" s="22"/>
      <c r="B58" s="98">
        <v>1967676</v>
      </c>
      <c r="C58" s="1" t="s">
        <v>139</v>
      </c>
      <c r="D58" s="121"/>
      <c r="E58" s="98">
        <v>0</v>
      </c>
    </row>
    <row r="59" spans="1:5" s="1" customFormat="1" ht="21">
      <c r="A59" s="22"/>
      <c r="B59" s="98">
        <v>806665.21</v>
      </c>
      <c r="C59" s="1" t="s">
        <v>127</v>
      </c>
      <c r="D59" s="121">
        <v>600</v>
      </c>
      <c r="E59" s="98">
        <v>0</v>
      </c>
    </row>
    <row r="60" spans="1:5" s="1" customFormat="1" ht="21">
      <c r="A60" s="22"/>
      <c r="B60" s="98">
        <v>7387080</v>
      </c>
      <c r="C60" s="1" t="s">
        <v>129</v>
      </c>
      <c r="D60" s="121"/>
      <c r="E60" s="98">
        <v>914460</v>
      </c>
    </row>
    <row r="61" spans="1:5" s="1" customFormat="1" ht="21">
      <c r="A61" s="22"/>
      <c r="B61" s="98">
        <v>4498340</v>
      </c>
      <c r="C61" s="1" t="s">
        <v>140</v>
      </c>
      <c r="D61" s="121">
        <v>704</v>
      </c>
      <c r="E61" s="134">
        <v>103000</v>
      </c>
    </row>
    <row r="62" spans="1:5" s="1" customFormat="1" ht="21">
      <c r="A62" s="22"/>
      <c r="B62" s="98"/>
      <c r="D62" s="121"/>
      <c r="E62" s="98"/>
    </row>
    <row r="63" spans="1:5" s="1" customFormat="1" ht="21">
      <c r="A63" s="22"/>
      <c r="B63" s="98"/>
      <c r="D63" s="121"/>
      <c r="E63" s="98"/>
    </row>
    <row r="64" spans="1:5" s="1" customFormat="1" ht="21">
      <c r="A64" s="22"/>
      <c r="B64" s="98"/>
      <c r="D64" s="121"/>
      <c r="E64" s="98"/>
    </row>
    <row r="65" spans="1:5" s="1" customFormat="1" ht="21">
      <c r="A65" s="22"/>
      <c r="B65" s="98"/>
      <c r="D65" s="121"/>
      <c r="E65" s="98"/>
    </row>
    <row r="66" spans="1:5" s="1" customFormat="1" ht="21">
      <c r="A66" s="22"/>
      <c r="B66" s="125">
        <f>SUM(B55:B65)</f>
        <v>18426139.05</v>
      </c>
      <c r="D66" s="120"/>
      <c r="E66" s="125">
        <f>SUM(E55:E65)</f>
        <v>1283892.81</v>
      </c>
    </row>
    <row r="67" spans="1:5" s="1" customFormat="1" ht="21">
      <c r="A67" s="22"/>
      <c r="B67" s="125">
        <f>B54+B66</f>
        <v>47452225.910000004</v>
      </c>
      <c r="C67" s="50" t="s">
        <v>43</v>
      </c>
      <c r="D67" s="120"/>
      <c r="E67" s="125">
        <f>E54+E66</f>
        <v>4345236.67</v>
      </c>
    </row>
    <row r="68" spans="1:5" s="1" customFormat="1" ht="21">
      <c r="A68" s="22"/>
      <c r="B68" s="118">
        <v>25722748.33</v>
      </c>
      <c r="C68" s="50" t="s">
        <v>44</v>
      </c>
      <c r="D68" s="127"/>
      <c r="E68" s="118">
        <v>1608441.83</v>
      </c>
    </row>
    <row r="69" spans="1:5" s="1" customFormat="1" ht="21">
      <c r="A69" s="22"/>
      <c r="B69" s="118"/>
      <c r="C69" s="50" t="s">
        <v>45</v>
      </c>
      <c r="D69" s="127"/>
      <c r="E69" s="118"/>
    </row>
    <row r="70" spans="1:5" s="1" customFormat="1" ht="21">
      <c r="A70" s="22"/>
      <c r="B70" s="138"/>
      <c r="C70" s="50" t="s">
        <v>163</v>
      </c>
      <c r="D70" s="127"/>
      <c r="E70" s="139">
        <v>0</v>
      </c>
    </row>
    <row r="71" spans="1:5" s="1" customFormat="1" ht="21.75" thickBot="1">
      <c r="A71" s="22"/>
      <c r="B71" s="122">
        <f>B8+B68-B70</f>
        <v>68097561.09</v>
      </c>
      <c r="C71" s="50" t="s">
        <v>46</v>
      </c>
      <c r="D71" s="128"/>
      <c r="E71" s="129">
        <f>E8+E68-E70</f>
        <v>68097561.09</v>
      </c>
    </row>
    <row r="72" spans="1:5" s="1" customFormat="1" ht="21.75" thickTop="1">
      <c r="A72" s="22"/>
      <c r="B72" s="140"/>
      <c r="C72" s="50"/>
      <c r="D72" s="60"/>
      <c r="E72" s="59"/>
    </row>
    <row r="73" spans="1:5" s="1" customFormat="1" ht="21">
      <c r="A73" s="22"/>
      <c r="B73" s="140"/>
      <c r="C73" s="50"/>
      <c r="D73" s="60"/>
      <c r="E73" s="59"/>
    </row>
    <row r="74" spans="1:5" s="1" customFormat="1" ht="21">
      <c r="A74" s="22"/>
      <c r="B74" s="140"/>
      <c r="C74" s="50"/>
      <c r="D74" s="60"/>
      <c r="E74" s="59"/>
    </row>
    <row r="75" spans="1:6" s="1" customFormat="1" ht="21">
      <c r="A75" s="282" t="s">
        <v>286</v>
      </c>
      <c r="B75" s="282"/>
      <c r="C75" s="282"/>
      <c r="D75" s="282"/>
      <c r="E75" s="282"/>
      <c r="F75" s="48"/>
    </row>
    <row r="76" spans="1:6" s="1" customFormat="1" ht="21">
      <c r="A76" s="279" t="s">
        <v>287</v>
      </c>
      <c r="B76" s="279"/>
      <c r="C76" s="279"/>
      <c r="D76" s="279"/>
      <c r="E76" s="279"/>
      <c r="F76" s="48"/>
    </row>
    <row r="77" spans="1:6" s="1" customFormat="1" ht="21">
      <c r="A77" s="273" t="s">
        <v>131</v>
      </c>
      <c r="B77" s="273"/>
      <c r="C77" s="273"/>
      <c r="D77" s="273"/>
      <c r="E77" s="273"/>
      <c r="F77" s="48"/>
    </row>
    <row r="78" spans="1:5" s="1" customFormat="1" ht="21">
      <c r="A78" s="273"/>
      <c r="B78" s="273"/>
      <c r="C78" s="273"/>
      <c r="D78" s="273"/>
      <c r="E78" s="273"/>
    </row>
    <row r="79" s="1" customFormat="1" ht="21"/>
    <row r="80" s="1" customFormat="1" ht="21"/>
    <row r="81" s="1" customFormat="1" ht="21"/>
    <row r="82" s="1" customFormat="1" ht="21"/>
    <row r="83" s="1" customFormat="1" ht="21"/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3" customFormat="1" ht="23.25"/>
    <row r="127" s="3" customFormat="1" ht="23.25"/>
    <row r="128" s="3" customFormat="1" ht="23.25"/>
    <row r="129" s="3" customFormat="1" ht="23.25"/>
    <row r="130" s="3" customFormat="1" ht="23.25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pans="1:5" s="3" customFormat="1" ht="23.25">
      <c r="A683" s="19"/>
      <c r="B683" s="19"/>
      <c r="C683" s="19"/>
      <c r="D683" s="19"/>
      <c r="E683" s="19"/>
    </row>
    <row r="684" spans="1:5" s="3" customFormat="1" ht="23.25">
      <c r="A684" s="19"/>
      <c r="B684" s="19"/>
      <c r="C684" s="19"/>
      <c r="D684" s="19"/>
      <c r="E684" s="19"/>
    </row>
    <row r="685" spans="1:5" s="3" customFormat="1" ht="23.25">
      <c r="A685" s="19"/>
      <c r="B685" s="19"/>
      <c r="C685" s="19"/>
      <c r="D685" s="19"/>
      <c r="E685" s="19"/>
    </row>
    <row r="686" spans="1:5" s="3" customFormat="1" ht="23.25">
      <c r="A686" s="19"/>
      <c r="B686" s="19"/>
      <c r="C686" s="19"/>
      <c r="D686" s="19"/>
      <c r="E686" s="19"/>
    </row>
    <row r="687" spans="1:5" s="3" customFormat="1" ht="23.25">
      <c r="A687" s="19"/>
      <c r="B687" s="19"/>
      <c r="C687" s="19"/>
      <c r="D687" s="19"/>
      <c r="E687" s="19"/>
    </row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</sheetData>
  <sheetProtection/>
  <mergeCells count="13">
    <mergeCell ref="A36:E36"/>
    <mergeCell ref="A37:E37"/>
    <mergeCell ref="A38:E38"/>
    <mergeCell ref="A1:E1"/>
    <mergeCell ref="A2:E2"/>
    <mergeCell ref="A3:E3"/>
    <mergeCell ref="A4:E4"/>
    <mergeCell ref="A78:E78"/>
    <mergeCell ref="A5:B5"/>
    <mergeCell ref="A41:B41"/>
    <mergeCell ref="A76:E76"/>
    <mergeCell ref="A75:E75"/>
    <mergeCell ref="A77:E77"/>
  </mergeCells>
  <printOptions/>
  <pageMargins left="0.45" right="0.35" top="0.26" bottom="0.5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71"/>
  <sheetViews>
    <sheetView zoomScalePageLayoutView="0" workbookViewId="0" topLeftCell="A1">
      <selection activeCell="A26" sqref="A26:IV26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</cols>
  <sheetData>
    <row r="1" spans="1:4" s="3" customFormat="1" ht="23.25">
      <c r="A1" s="301" t="s">
        <v>76</v>
      </c>
      <c r="B1" s="302"/>
      <c r="C1" s="301" t="s">
        <v>52</v>
      </c>
      <c r="D1" s="302"/>
    </row>
    <row r="2" spans="1:4" s="3" customFormat="1" ht="23.25">
      <c r="A2" s="303" t="s">
        <v>53</v>
      </c>
      <c r="B2" s="304"/>
      <c r="C2" s="303" t="s">
        <v>291</v>
      </c>
      <c r="D2" s="304"/>
    </row>
    <row r="3" spans="1:4" s="3" customFormat="1" ht="23.25">
      <c r="A3" s="307" t="s">
        <v>54</v>
      </c>
      <c r="B3" s="308"/>
      <c r="C3" s="305"/>
      <c r="D3" s="306"/>
    </row>
    <row r="4" spans="1:4" s="3" customFormat="1" ht="23.25">
      <c r="A4" s="298" t="s">
        <v>304</v>
      </c>
      <c r="B4" s="299"/>
      <c r="C4" s="300"/>
      <c r="D4" s="5">
        <v>15620507.76</v>
      </c>
    </row>
    <row r="5" spans="1:4" s="3" customFormat="1" ht="23.25">
      <c r="A5" s="6" t="s">
        <v>55</v>
      </c>
      <c r="B5" s="7"/>
      <c r="C5" s="16"/>
      <c r="D5" s="20"/>
    </row>
    <row r="6" spans="1:4" s="3" customFormat="1" ht="23.25">
      <c r="A6" s="8" t="s">
        <v>56</v>
      </c>
      <c r="B6" s="9" t="s">
        <v>57</v>
      </c>
      <c r="C6" s="61" t="s">
        <v>51</v>
      </c>
      <c r="D6" s="20"/>
    </row>
    <row r="7" spans="1:4" s="3" customFormat="1" ht="23.25">
      <c r="A7" s="62">
        <v>239813</v>
      </c>
      <c r="B7" s="62">
        <v>239813</v>
      </c>
      <c r="C7" s="260">
        <v>8394690.86</v>
      </c>
      <c r="D7" s="262"/>
    </row>
    <row r="8" spans="1:4" s="3" customFormat="1" ht="23.25">
      <c r="A8" s="62">
        <v>239813</v>
      </c>
      <c r="B8" s="62">
        <v>239813</v>
      </c>
      <c r="C8" s="260">
        <v>2220</v>
      </c>
      <c r="D8" s="20">
        <v>8396910.86</v>
      </c>
    </row>
    <row r="9" spans="1:4" s="3" customFormat="1" ht="23.25">
      <c r="A9" s="62"/>
      <c r="B9" s="261"/>
      <c r="C9" s="260"/>
      <c r="D9" s="20"/>
    </row>
    <row r="10" spans="1:4" s="3" customFormat="1" ht="23.25">
      <c r="A10" s="8"/>
      <c r="B10" s="9"/>
      <c r="C10" s="61"/>
      <c r="D10" s="20"/>
    </row>
    <row r="11" spans="1:4" s="3" customFormat="1" ht="23.25">
      <c r="A11" s="8"/>
      <c r="B11" s="9"/>
      <c r="C11" s="61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309" t="s">
        <v>62</v>
      </c>
      <c r="B13" s="310"/>
      <c r="C13" s="18"/>
      <c r="D13" s="20"/>
    </row>
    <row r="14" spans="1:4" s="3" customFormat="1" ht="23.25">
      <c r="A14" s="8" t="s">
        <v>58</v>
      </c>
      <c r="B14" s="9" t="s">
        <v>59</v>
      </c>
      <c r="C14" s="61" t="s">
        <v>51</v>
      </c>
      <c r="D14" s="20"/>
    </row>
    <row r="15" spans="1:4" s="3" customFormat="1" ht="23.25">
      <c r="A15" s="62"/>
      <c r="B15" s="12"/>
      <c r="C15" s="18"/>
      <c r="D15" s="20"/>
    </row>
    <row r="16" spans="1:4" s="3" customFormat="1" ht="23.25">
      <c r="A16" s="62"/>
      <c r="B16" s="12"/>
      <c r="C16" s="18"/>
      <c r="D16" s="20"/>
    </row>
    <row r="17" spans="1:4" s="3" customFormat="1" ht="23.25">
      <c r="A17" s="62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95" t="s">
        <v>170</v>
      </c>
      <c r="B20" s="296"/>
      <c r="C20" s="297"/>
      <c r="D20" s="20">
        <v>283824.87</v>
      </c>
    </row>
    <row r="21" spans="1:4" s="3" customFormat="1" ht="23.25">
      <c r="A21" s="11"/>
      <c r="B21" s="12"/>
      <c r="C21" s="18"/>
      <c r="D21" s="20" t="s">
        <v>131</v>
      </c>
    </row>
    <row r="22" spans="1:4" s="3" customFormat="1" ht="23.25">
      <c r="A22" s="309" t="s">
        <v>60</v>
      </c>
      <c r="B22" s="310"/>
      <c r="C22" s="16"/>
      <c r="D22" s="20"/>
    </row>
    <row r="23" spans="1:4" s="3" customFormat="1" ht="23.25">
      <c r="A23" s="13" t="s">
        <v>61</v>
      </c>
      <c r="B23" s="7"/>
      <c r="C23" s="16"/>
      <c r="D23" s="20"/>
    </row>
    <row r="24" spans="1:4" s="3" customFormat="1" ht="23.25">
      <c r="A24" s="13" t="s">
        <v>279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13"/>
      <c r="B28" s="7"/>
      <c r="C28" s="16"/>
      <c r="D28" s="20"/>
    </row>
    <row r="29" spans="1:4" s="3" customFormat="1" ht="23.25">
      <c r="A29" s="318"/>
      <c r="B29" s="319"/>
      <c r="C29" s="320"/>
      <c r="D29" s="26" t="s">
        <v>131</v>
      </c>
    </row>
    <row r="30" spans="1:4" s="3" customFormat="1" ht="23.25">
      <c r="A30" s="311" t="s">
        <v>305</v>
      </c>
      <c r="B30" s="312"/>
      <c r="C30" s="313"/>
      <c r="D30" s="21">
        <v>23733593.75</v>
      </c>
    </row>
    <row r="31" spans="1:4" s="3" customFormat="1" ht="23.25">
      <c r="A31" s="14" t="s">
        <v>63</v>
      </c>
      <c r="B31" s="15"/>
      <c r="C31" s="14" t="s">
        <v>64</v>
      </c>
      <c r="D31" s="17"/>
    </row>
    <row r="32" spans="1:4" s="3" customFormat="1" ht="23.25">
      <c r="A32" s="10"/>
      <c r="B32" s="16"/>
      <c r="C32" s="10"/>
      <c r="D32" s="18"/>
    </row>
    <row r="33" spans="1:4" s="3" customFormat="1" ht="23.25">
      <c r="A33" s="10" t="s">
        <v>67</v>
      </c>
      <c r="B33" s="16"/>
      <c r="C33" s="10" t="s">
        <v>66</v>
      </c>
      <c r="D33" s="16"/>
    </row>
    <row r="34" spans="1:4" s="3" customFormat="1" ht="23.25">
      <c r="A34" s="314" t="s">
        <v>65</v>
      </c>
      <c r="B34" s="315"/>
      <c r="C34" s="314" t="s">
        <v>65</v>
      </c>
      <c r="D34" s="315"/>
    </row>
    <row r="35" spans="1:4" s="3" customFormat="1" ht="23.25">
      <c r="A35" s="314" t="s">
        <v>248</v>
      </c>
      <c r="B35" s="315"/>
      <c r="C35" s="314" t="s">
        <v>248</v>
      </c>
      <c r="D35" s="315"/>
    </row>
    <row r="36" spans="1:4" s="3" customFormat="1" ht="23.25">
      <c r="A36" s="316" t="s">
        <v>306</v>
      </c>
      <c r="B36" s="317"/>
      <c r="C36" s="316" t="s">
        <v>306</v>
      </c>
      <c r="D36" s="317"/>
    </row>
    <row r="37" s="2" customFormat="1" ht="24"/>
    <row r="38" spans="1:4" s="2" customFormat="1" ht="24">
      <c r="A38" s="301" t="s">
        <v>76</v>
      </c>
      <c r="B38" s="302"/>
      <c r="C38" s="301" t="s">
        <v>308</v>
      </c>
      <c r="D38" s="302"/>
    </row>
    <row r="39" spans="1:4" s="2" customFormat="1" ht="24">
      <c r="A39" s="303" t="s">
        <v>53</v>
      </c>
      <c r="B39" s="304"/>
      <c r="C39" s="303" t="s">
        <v>309</v>
      </c>
      <c r="D39" s="304"/>
    </row>
    <row r="40" spans="1:4" s="2" customFormat="1" ht="24">
      <c r="A40" s="307" t="s">
        <v>54</v>
      </c>
      <c r="B40" s="308"/>
      <c r="C40" s="305"/>
      <c r="D40" s="306"/>
    </row>
    <row r="41" spans="1:4" s="2" customFormat="1" ht="24">
      <c r="A41" s="298" t="s">
        <v>304</v>
      </c>
      <c r="B41" s="299"/>
      <c r="C41" s="300"/>
      <c r="D41" s="5">
        <v>6896433.08</v>
      </c>
    </row>
    <row r="42" spans="1:4" s="2" customFormat="1" ht="24">
      <c r="A42" s="6" t="s">
        <v>55</v>
      </c>
      <c r="B42" s="7"/>
      <c r="C42" s="16"/>
      <c r="D42" s="20"/>
    </row>
    <row r="43" spans="1:4" s="2" customFormat="1" ht="24">
      <c r="A43" s="8" t="s">
        <v>56</v>
      </c>
      <c r="B43" s="9" t="s">
        <v>57</v>
      </c>
      <c r="C43" s="61" t="s">
        <v>51</v>
      </c>
      <c r="D43" s="20"/>
    </row>
    <row r="44" spans="1:4" s="2" customFormat="1" ht="24">
      <c r="A44" s="62"/>
      <c r="B44" s="62"/>
      <c r="C44" s="260"/>
      <c r="D44" s="262"/>
    </row>
    <row r="45" spans="1:4" s="2" customFormat="1" ht="24">
      <c r="A45" s="62"/>
      <c r="B45" s="62"/>
      <c r="C45" s="260"/>
      <c r="D45" s="20"/>
    </row>
    <row r="46" spans="1:4" s="2" customFormat="1" ht="24">
      <c r="A46" s="62"/>
      <c r="B46" s="261"/>
      <c r="C46" s="260"/>
      <c r="D46" s="20"/>
    </row>
    <row r="47" spans="1:4" s="2" customFormat="1" ht="24">
      <c r="A47" s="8"/>
      <c r="B47" s="9"/>
      <c r="C47" s="61"/>
      <c r="D47" s="20"/>
    </row>
    <row r="48" spans="1:4" s="2" customFormat="1" ht="24">
      <c r="A48" s="8"/>
      <c r="B48" s="9"/>
      <c r="C48" s="61"/>
      <c r="D48" s="20"/>
    </row>
    <row r="49" spans="1:4" s="2" customFormat="1" ht="24">
      <c r="A49" s="11"/>
      <c r="B49" s="23"/>
      <c r="C49" s="18"/>
      <c r="D49" s="20"/>
    </row>
    <row r="50" spans="1:4" s="2" customFormat="1" ht="24">
      <c r="A50" s="309" t="s">
        <v>62</v>
      </c>
      <c r="B50" s="310"/>
      <c r="C50" s="18"/>
      <c r="D50" s="20"/>
    </row>
    <row r="51" spans="1:4" s="2" customFormat="1" ht="24">
      <c r="A51" s="8" t="s">
        <v>58</v>
      </c>
      <c r="B51" s="9" t="s">
        <v>59</v>
      </c>
      <c r="C51" s="61" t="s">
        <v>51</v>
      </c>
      <c r="D51" s="20"/>
    </row>
    <row r="52" spans="1:4" s="2" customFormat="1" ht="24">
      <c r="A52" s="62"/>
      <c r="B52" s="12"/>
      <c r="C52" s="18"/>
      <c r="D52" s="20"/>
    </row>
    <row r="53" spans="1:4" s="2" customFormat="1" ht="24">
      <c r="A53" s="62"/>
      <c r="B53" s="12"/>
      <c r="C53" s="18"/>
      <c r="D53" s="20"/>
    </row>
    <row r="54" spans="1:4" s="2" customFormat="1" ht="24">
      <c r="A54" s="62"/>
      <c r="B54" s="12"/>
      <c r="C54" s="18"/>
      <c r="D54" s="20"/>
    </row>
    <row r="55" spans="1:4" s="2" customFormat="1" ht="24">
      <c r="A55" s="11"/>
      <c r="B55" s="12"/>
      <c r="C55" s="18"/>
      <c r="D55" s="20"/>
    </row>
    <row r="56" spans="1:4" s="2" customFormat="1" ht="24">
      <c r="A56" s="11"/>
      <c r="B56" s="12"/>
      <c r="C56" s="18"/>
      <c r="D56" s="20"/>
    </row>
    <row r="57" spans="1:4" s="2" customFormat="1" ht="24">
      <c r="A57" s="295"/>
      <c r="B57" s="296"/>
      <c r="C57" s="297"/>
      <c r="D57" s="20"/>
    </row>
    <row r="58" spans="1:4" s="2" customFormat="1" ht="24">
      <c r="A58" s="11"/>
      <c r="B58" s="12"/>
      <c r="C58" s="18"/>
      <c r="D58" s="20" t="s">
        <v>131</v>
      </c>
    </row>
    <row r="59" spans="1:4" s="2" customFormat="1" ht="24">
      <c r="A59" s="309" t="s">
        <v>60</v>
      </c>
      <c r="B59" s="310"/>
      <c r="C59" s="16"/>
      <c r="D59" s="20"/>
    </row>
    <row r="60" spans="1:4" s="2" customFormat="1" ht="24">
      <c r="A60" s="13" t="s">
        <v>61</v>
      </c>
      <c r="B60" s="7"/>
      <c r="C60" s="16"/>
      <c r="D60" s="20"/>
    </row>
    <row r="61" spans="1:4" s="2" customFormat="1" ht="24">
      <c r="A61" s="13" t="s">
        <v>310</v>
      </c>
      <c r="B61" s="7" t="s">
        <v>311</v>
      </c>
      <c r="C61" s="16"/>
      <c r="D61" s="20">
        <v>14593.34</v>
      </c>
    </row>
    <row r="62" spans="1:4" s="2" customFormat="1" ht="24">
      <c r="A62" s="13"/>
      <c r="B62" s="7"/>
      <c r="C62" s="16"/>
      <c r="D62" s="20"/>
    </row>
    <row r="63" spans="1:4" s="2" customFormat="1" ht="24">
      <c r="A63" s="13"/>
      <c r="B63" s="7"/>
      <c r="C63" s="16"/>
      <c r="D63" s="20"/>
    </row>
    <row r="64" spans="1:4" s="2" customFormat="1" ht="24">
      <c r="A64" s="318"/>
      <c r="B64" s="319"/>
      <c r="C64" s="320"/>
      <c r="D64" s="26" t="s">
        <v>131</v>
      </c>
    </row>
    <row r="65" spans="1:4" s="2" customFormat="1" ht="24">
      <c r="A65" s="311" t="s">
        <v>305</v>
      </c>
      <c r="B65" s="312"/>
      <c r="C65" s="313"/>
      <c r="D65" s="21">
        <v>6881839.74</v>
      </c>
    </row>
    <row r="66" spans="1:4" s="2" customFormat="1" ht="24">
      <c r="A66" s="14" t="s">
        <v>63</v>
      </c>
      <c r="B66" s="15"/>
      <c r="C66" s="14" t="s">
        <v>64</v>
      </c>
      <c r="D66" s="17"/>
    </row>
    <row r="67" spans="1:4" s="2" customFormat="1" ht="24">
      <c r="A67" s="10"/>
      <c r="B67" s="16"/>
      <c r="C67" s="10"/>
      <c r="D67" s="18"/>
    </row>
    <row r="68" spans="1:4" s="2" customFormat="1" ht="24">
      <c r="A68" s="10" t="s">
        <v>67</v>
      </c>
      <c r="B68" s="16"/>
      <c r="C68" s="10" t="s">
        <v>66</v>
      </c>
      <c r="D68" s="16"/>
    </row>
    <row r="69" spans="1:4" s="2" customFormat="1" ht="24">
      <c r="A69" s="314" t="s">
        <v>65</v>
      </c>
      <c r="B69" s="315"/>
      <c r="C69" s="314" t="s">
        <v>65</v>
      </c>
      <c r="D69" s="315"/>
    </row>
    <row r="70" spans="1:4" s="2" customFormat="1" ht="24">
      <c r="A70" s="314" t="s">
        <v>248</v>
      </c>
      <c r="B70" s="315"/>
      <c r="C70" s="314" t="s">
        <v>248</v>
      </c>
      <c r="D70" s="315"/>
    </row>
    <row r="71" spans="1:4" s="2" customFormat="1" ht="24">
      <c r="A71" s="316" t="s">
        <v>306</v>
      </c>
      <c r="B71" s="317"/>
      <c r="C71" s="316" t="s">
        <v>306</v>
      </c>
      <c r="D71" s="317"/>
    </row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  <row r="585" s="2" customFormat="1" ht="24"/>
    <row r="586" s="2" customFormat="1" ht="24"/>
    <row r="587" s="2" customFormat="1" ht="24"/>
    <row r="588" s="2" customFormat="1" ht="24"/>
    <row r="589" s="2" customFormat="1" ht="24"/>
    <row r="590" s="2" customFormat="1" ht="24"/>
    <row r="591" s="2" customFormat="1" ht="24"/>
    <row r="592" s="2" customFormat="1" ht="24"/>
    <row r="593" s="2" customFormat="1" ht="24"/>
    <row r="594" s="2" customFormat="1" ht="24"/>
    <row r="595" s="2" customFormat="1" ht="24"/>
    <row r="596" s="2" customFormat="1" ht="24"/>
    <row r="597" s="2" customFormat="1" ht="24"/>
    <row r="598" s="2" customFormat="1" ht="24"/>
    <row r="599" s="2" customFormat="1" ht="24"/>
    <row r="600" s="2" customFormat="1" ht="24"/>
    <row r="601" s="2" customFormat="1" ht="24"/>
    <row r="602" s="2" customFormat="1" ht="24"/>
    <row r="603" s="2" customFormat="1" ht="24"/>
    <row r="604" s="2" customFormat="1" ht="24"/>
    <row r="605" s="2" customFormat="1" ht="24"/>
    <row r="606" s="2" customFormat="1" ht="24"/>
    <row r="607" s="2" customFormat="1" ht="24"/>
    <row r="608" s="2" customFormat="1" ht="24"/>
    <row r="609" s="2" customFormat="1" ht="24"/>
    <row r="610" s="2" customFormat="1" ht="24"/>
    <row r="611" s="2" customFormat="1" ht="24"/>
    <row r="612" s="2" customFormat="1" ht="24"/>
    <row r="613" s="2" customFormat="1" ht="24"/>
    <row r="614" s="2" customFormat="1" ht="24"/>
    <row r="615" s="2" customFormat="1" ht="24"/>
    <row r="616" s="2" customFormat="1" ht="24"/>
    <row r="617" s="2" customFormat="1" ht="24"/>
    <row r="618" s="2" customFormat="1" ht="24"/>
    <row r="619" s="2" customFormat="1" ht="24"/>
    <row r="620" s="2" customFormat="1" ht="24"/>
    <row r="621" s="2" customFormat="1" ht="24"/>
    <row r="622" s="2" customFormat="1" ht="24"/>
    <row r="623" s="2" customFormat="1" ht="24"/>
    <row r="624" s="2" customFormat="1" ht="24"/>
    <row r="625" s="2" customFormat="1" ht="24"/>
    <row r="626" s="2" customFormat="1" ht="24"/>
    <row r="627" s="2" customFormat="1" ht="24"/>
    <row r="628" s="2" customFormat="1" ht="24"/>
    <row r="629" s="2" customFormat="1" ht="24"/>
    <row r="630" s="2" customFormat="1" ht="24"/>
    <row r="631" s="2" customFormat="1" ht="24"/>
    <row r="632" s="2" customFormat="1" ht="24"/>
    <row r="633" s="2" customFormat="1" ht="24"/>
    <row r="634" s="2" customFormat="1" ht="24"/>
    <row r="635" s="2" customFormat="1" ht="24"/>
    <row r="636" s="2" customFormat="1" ht="24"/>
    <row r="637" s="2" customFormat="1" ht="24"/>
    <row r="638" s="2" customFormat="1" ht="24"/>
    <row r="639" s="2" customFormat="1" ht="24"/>
    <row r="640" s="2" customFormat="1" ht="24"/>
    <row r="641" s="2" customFormat="1" ht="24"/>
    <row r="642" s="2" customFormat="1" ht="24"/>
    <row r="643" s="2" customFormat="1" ht="24"/>
    <row r="644" s="2" customFormat="1" ht="24"/>
    <row r="645" s="2" customFormat="1" ht="24"/>
    <row r="646" s="2" customFormat="1" ht="24"/>
    <row r="647" s="2" customFormat="1" ht="24"/>
    <row r="648" s="2" customFormat="1" ht="24"/>
    <row r="649" s="2" customFormat="1" ht="24"/>
    <row r="650" s="2" customFormat="1" ht="24"/>
    <row r="651" s="2" customFormat="1" ht="24"/>
    <row r="652" s="2" customFormat="1" ht="24"/>
    <row r="653" s="2" customFormat="1" ht="24"/>
    <row r="654" s="2" customFormat="1" ht="24"/>
    <row r="655" s="2" customFormat="1" ht="24"/>
    <row r="656" s="2" customFormat="1" ht="24"/>
    <row r="657" s="2" customFormat="1" ht="24"/>
    <row r="658" s="2" customFormat="1" ht="24"/>
    <row r="659" s="2" customFormat="1" ht="24"/>
    <row r="660" s="2" customFormat="1" ht="24"/>
    <row r="661" s="2" customFormat="1" ht="24"/>
    <row r="662" s="2" customFormat="1" ht="24"/>
    <row r="663" s="2" customFormat="1" ht="24"/>
    <row r="664" s="2" customFormat="1" ht="24"/>
    <row r="665" s="2" customFormat="1" ht="24"/>
    <row r="666" s="2" customFormat="1" ht="24"/>
    <row r="667" s="2" customFormat="1" ht="24"/>
    <row r="668" s="2" customFormat="1" ht="24"/>
    <row r="669" s="2" customFormat="1" ht="24"/>
    <row r="670" s="2" customFormat="1" ht="24"/>
    <row r="671" s="2" customFormat="1" ht="24"/>
    <row r="672" s="2" customFormat="1" ht="24"/>
    <row r="673" s="2" customFormat="1" ht="24"/>
    <row r="674" s="2" customFormat="1" ht="24"/>
    <row r="675" s="2" customFormat="1" ht="24"/>
    <row r="676" s="2" customFormat="1" ht="24"/>
    <row r="677" s="2" customFormat="1" ht="24"/>
    <row r="678" s="2" customFormat="1" ht="24"/>
    <row r="679" s="2" customFormat="1" ht="24"/>
    <row r="680" s="2" customFormat="1" ht="24"/>
    <row r="681" s="2" customFormat="1" ht="24"/>
    <row r="682" s="2" customFormat="1" ht="24"/>
    <row r="683" s="2" customFormat="1" ht="24"/>
    <row r="684" s="2" customFormat="1" ht="24"/>
    <row r="685" s="2" customFormat="1" ht="24"/>
    <row r="686" s="2" customFormat="1" ht="24"/>
    <row r="687" s="2" customFormat="1" ht="24"/>
    <row r="688" s="2" customFormat="1" ht="24"/>
    <row r="689" s="2" customFormat="1" ht="24"/>
    <row r="690" s="2" customFormat="1" ht="24"/>
    <row r="691" s="2" customFormat="1" ht="24"/>
    <row r="692" s="2" customFormat="1" ht="24"/>
    <row r="693" s="2" customFormat="1" ht="24"/>
    <row r="694" s="2" customFormat="1" ht="24"/>
    <row r="695" s="2" customFormat="1" ht="24"/>
    <row r="696" s="2" customFormat="1" ht="24"/>
    <row r="697" s="2" customFormat="1" ht="24"/>
    <row r="698" s="2" customFormat="1" ht="24"/>
    <row r="699" s="2" customFormat="1" ht="24"/>
    <row r="700" s="2" customFormat="1" ht="24"/>
    <row r="701" s="2" customFormat="1" ht="24"/>
    <row r="702" s="2" customFormat="1" ht="24"/>
    <row r="703" s="2" customFormat="1" ht="24"/>
    <row r="704" s="2" customFormat="1" ht="24"/>
    <row r="705" s="2" customFormat="1" ht="24"/>
    <row r="706" s="2" customFormat="1" ht="24"/>
    <row r="707" s="2" customFormat="1" ht="24"/>
    <row r="708" s="2" customFormat="1" ht="24"/>
    <row r="709" s="2" customFormat="1" ht="24"/>
    <row r="710" s="2" customFormat="1" ht="24"/>
    <row r="711" s="2" customFormat="1" ht="24"/>
    <row r="712" s="2" customFormat="1" ht="24"/>
    <row r="713" s="2" customFormat="1" ht="24"/>
    <row r="714" s="2" customFormat="1" ht="24"/>
    <row r="715" s="2" customFormat="1" ht="24"/>
    <row r="716" s="2" customFormat="1" ht="24"/>
    <row r="717" s="2" customFormat="1" ht="24"/>
    <row r="718" s="2" customFormat="1" ht="24"/>
    <row r="719" s="2" customFormat="1" ht="24"/>
    <row r="720" s="2" customFormat="1" ht="24"/>
    <row r="721" s="2" customFormat="1" ht="24"/>
    <row r="722" s="2" customFormat="1" ht="24"/>
    <row r="723" s="2" customFormat="1" ht="24"/>
    <row r="724" s="2" customFormat="1" ht="24"/>
    <row r="725" s="2" customFormat="1" ht="24"/>
    <row r="726" s="2" customFormat="1" ht="24"/>
    <row r="727" s="2" customFormat="1" ht="24"/>
    <row r="728" s="2" customFormat="1" ht="24"/>
    <row r="729" s="2" customFormat="1" ht="24"/>
    <row r="730" s="2" customFormat="1" ht="24"/>
    <row r="731" s="2" customFormat="1" ht="24"/>
    <row r="732" s="2" customFormat="1" ht="24"/>
    <row r="733" s="2" customFormat="1" ht="24"/>
    <row r="734" s="2" customFormat="1" ht="24"/>
    <row r="735" s="2" customFormat="1" ht="24"/>
    <row r="736" s="2" customFormat="1" ht="24"/>
    <row r="737" s="2" customFormat="1" ht="24"/>
    <row r="738" s="2" customFormat="1" ht="24"/>
    <row r="739" s="2" customFormat="1" ht="24"/>
    <row r="740" s="2" customFormat="1" ht="24"/>
    <row r="741" s="2" customFormat="1" ht="24"/>
    <row r="742" s="2" customFormat="1" ht="24"/>
    <row r="743" s="2" customFormat="1" ht="24"/>
    <row r="744" s="2" customFormat="1" ht="24"/>
    <row r="745" s="2" customFormat="1" ht="24"/>
    <row r="746" s="2" customFormat="1" ht="24"/>
    <row r="747" s="2" customFormat="1" ht="24"/>
    <row r="748" s="2" customFormat="1" ht="24"/>
    <row r="749" s="2" customFormat="1" ht="24"/>
    <row r="750" s="2" customFormat="1" ht="24"/>
    <row r="751" s="2" customFormat="1" ht="24"/>
    <row r="752" s="2" customFormat="1" ht="24"/>
    <row r="753" s="2" customFormat="1" ht="24"/>
    <row r="754" s="2" customFormat="1" ht="24"/>
    <row r="755" s="2" customFormat="1" ht="24"/>
    <row r="756" s="2" customFormat="1" ht="24"/>
    <row r="757" s="2" customFormat="1" ht="24"/>
    <row r="758" s="2" customFormat="1" ht="24"/>
    <row r="759" s="2" customFormat="1" ht="24"/>
    <row r="760" s="2" customFormat="1" ht="24"/>
    <row r="761" s="2" customFormat="1" ht="24"/>
    <row r="762" s="2" customFormat="1" ht="24"/>
    <row r="763" s="2" customFormat="1" ht="24"/>
    <row r="764" s="2" customFormat="1" ht="24"/>
    <row r="765" s="2" customFormat="1" ht="24"/>
    <row r="766" s="2" customFormat="1" ht="24"/>
    <row r="767" s="2" customFormat="1" ht="24"/>
    <row r="768" s="2" customFormat="1" ht="24"/>
    <row r="769" s="2" customFormat="1" ht="24"/>
    <row r="770" s="2" customFormat="1" ht="24"/>
    <row r="771" s="2" customFormat="1" ht="24"/>
    <row r="772" s="2" customFormat="1" ht="24"/>
    <row r="773" s="2" customFormat="1" ht="24"/>
    <row r="774" s="2" customFormat="1" ht="24"/>
    <row r="775" s="2" customFormat="1" ht="24"/>
    <row r="776" s="2" customFormat="1" ht="24"/>
    <row r="777" s="2" customFormat="1" ht="24"/>
    <row r="778" s="2" customFormat="1" ht="24"/>
    <row r="779" s="2" customFormat="1" ht="24"/>
    <row r="780" s="2" customFormat="1" ht="24"/>
    <row r="781" s="2" customFormat="1" ht="24"/>
    <row r="782" s="2" customFormat="1" ht="24"/>
    <row r="783" s="2" customFormat="1" ht="24"/>
    <row r="784" s="2" customFormat="1" ht="24"/>
    <row r="785" s="2" customFormat="1" ht="24"/>
    <row r="786" s="2" customFormat="1" ht="24"/>
    <row r="787" s="2" customFormat="1" ht="24"/>
    <row r="788" s="2" customFormat="1" ht="24"/>
    <row r="789" s="2" customFormat="1" ht="24"/>
    <row r="790" s="2" customFormat="1" ht="24"/>
    <row r="791" s="2" customFormat="1" ht="24"/>
    <row r="792" s="2" customFormat="1" ht="24"/>
    <row r="793" s="2" customFormat="1" ht="24"/>
    <row r="794" s="2" customFormat="1" ht="24"/>
    <row r="795" s="2" customFormat="1" ht="24"/>
    <row r="796" s="2" customFormat="1" ht="24"/>
    <row r="797" s="2" customFormat="1" ht="24"/>
    <row r="798" s="2" customFormat="1" ht="24"/>
    <row r="799" s="2" customFormat="1" ht="24"/>
    <row r="800" s="2" customFormat="1" ht="24"/>
    <row r="801" s="2" customFormat="1" ht="24"/>
    <row r="802" s="2" customFormat="1" ht="24"/>
    <row r="803" s="2" customFormat="1" ht="24"/>
    <row r="804" s="2" customFormat="1" ht="24"/>
    <row r="805" s="2" customFormat="1" ht="24"/>
    <row r="806" s="2" customFormat="1" ht="24"/>
    <row r="807" s="2" customFormat="1" ht="24"/>
    <row r="808" s="2" customFormat="1" ht="24"/>
    <row r="809" s="2" customFormat="1" ht="24"/>
    <row r="810" s="2" customFormat="1" ht="24"/>
    <row r="811" s="2" customFormat="1" ht="24"/>
    <row r="812" s="2" customFormat="1" ht="24"/>
    <row r="813" s="2" customFormat="1" ht="24"/>
    <row r="814" s="2" customFormat="1" ht="24"/>
    <row r="815" s="2" customFormat="1" ht="24"/>
    <row r="816" s="2" customFormat="1" ht="24"/>
    <row r="817" s="2" customFormat="1" ht="24"/>
    <row r="818" s="2" customFormat="1" ht="24"/>
    <row r="819" s="2" customFormat="1" ht="24"/>
    <row r="820" s="2" customFormat="1" ht="24"/>
    <row r="821" s="2" customFormat="1" ht="24"/>
    <row r="822" s="2" customFormat="1" ht="24"/>
    <row r="823" s="2" customFormat="1" ht="24"/>
    <row r="824" s="2" customFormat="1" ht="24"/>
    <row r="825" s="2" customFormat="1" ht="24"/>
    <row r="826" s="2" customFormat="1" ht="24"/>
    <row r="827" s="2" customFormat="1" ht="24"/>
    <row r="828" s="2" customFormat="1" ht="24"/>
    <row r="829" s="2" customFormat="1" ht="24"/>
    <row r="830" s="2" customFormat="1" ht="24"/>
    <row r="831" s="2" customFormat="1" ht="24"/>
    <row r="832" s="2" customFormat="1" ht="24"/>
    <row r="833" s="2" customFormat="1" ht="24"/>
    <row r="834" s="2" customFormat="1" ht="24"/>
    <row r="835" s="2" customFormat="1" ht="24"/>
    <row r="836" s="2" customFormat="1" ht="24"/>
    <row r="837" s="2" customFormat="1" ht="24"/>
    <row r="838" s="2" customFormat="1" ht="24"/>
    <row r="839" s="2" customFormat="1" ht="24"/>
    <row r="840" s="2" customFormat="1" ht="24"/>
    <row r="841" s="2" customFormat="1" ht="24"/>
    <row r="842" s="2" customFormat="1" ht="24"/>
    <row r="843" s="2" customFormat="1" ht="24"/>
    <row r="844" s="2" customFormat="1" ht="24"/>
    <row r="845" s="2" customFormat="1" ht="24"/>
    <row r="846" s="2" customFormat="1" ht="24"/>
    <row r="847" s="2" customFormat="1" ht="24"/>
    <row r="848" s="2" customFormat="1" ht="24"/>
    <row r="849" s="2" customFormat="1" ht="24"/>
    <row r="850" s="2" customFormat="1" ht="24"/>
    <row r="851" s="2" customFormat="1" ht="24"/>
    <row r="852" s="2" customFormat="1" ht="24"/>
    <row r="853" s="2" customFormat="1" ht="24"/>
    <row r="854" s="2" customFormat="1" ht="24"/>
    <row r="855" s="2" customFormat="1" ht="24"/>
    <row r="856" s="2" customFormat="1" ht="24"/>
    <row r="857" s="2" customFormat="1" ht="24"/>
    <row r="858" s="2" customFormat="1" ht="24"/>
    <row r="859" s="2" customFormat="1" ht="24"/>
    <row r="860" s="2" customFormat="1" ht="24"/>
    <row r="861" s="2" customFormat="1" ht="24"/>
    <row r="862" s="2" customFormat="1" ht="24"/>
    <row r="863" s="2" customFormat="1" ht="24"/>
    <row r="864" s="2" customFormat="1" ht="24"/>
    <row r="865" s="2" customFormat="1" ht="24"/>
    <row r="866" s="2" customFormat="1" ht="24"/>
    <row r="867" s="2" customFormat="1" ht="24"/>
    <row r="868" s="2" customFormat="1" ht="24"/>
    <row r="869" s="2" customFormat="1" ht="24"/>
    <row r="870" s="2" customFormat="1" ht="24"/>
    <row r="871" s="2" customFormat="1" ht="24"/>
    <row r="872" s="2" customFormat="1" ht="24"/>
    <row r="873" s="2" customFormat="1" ht="24"/>
    <row r="874" s="2" customFormat="1" ht="24"/>
    <row r="875" s="2" customFormat="1" ht="24"/>
    <row r="876" s="2" customFormat="1" ht="24"/>
    <row r="877" s="2" customFormat="1" ht="24"/>
    <row r="878" s="2" customFormat="1" ht="24"/>
    <row r="879" s="2" customFormat="1" ht="24"/>
    <row r="880" s="2" customFormat="1" ht="24"/>
    <row r="881" s="2" customFormat="1" ht="24"/>
    <row r="882" s="2" customFormat="1" ht="24"/>
    <row r="883" s="2" customFormat="1" ht="24"/>
    <row r="884" s="2" customFormat="1" ht="24"/>
    <row r="885" s="2" customFormat="1" ht="24"/>
    <row r="886" s="2" customFormat="1" ht="24"/>
    <row r="887" s="2" customFormat="1" ht="24"/>
    <row r="888" s="2" customFormat="1" ht="24"/>
    <row r="889" s="2" customFormat="1" ht="24"/>
    <row r="890" s="2" customFormat="1" ht="24"/>
    <row r="891" s="2" customFormat="1" ht="24"/>
    <row r="892" s="2" customFormat="1" ht="24"/>
    <row r="893" s="2" customFormat="1" ht="24"/>
    <row r="894" s="2" customFormat="1" ht="24"/>
    <row r="895" s="2" customFormat="1" ht="24"/>
    <row r="896" s="2" customFormat="1" ht="24"/>
    <row r="897" s="2" customFormat="1" ht="24"/>
    <row r="898" s="2" customFormat="1" ht="24"/>
    <row r="899" s="2" customFormat="1" ht="24"/>
    <row r="900" s="2" customFormat="1" ht="24"/>
    <row r="901" s="2" customFormat="1" ht="24"/>
    <row r="902" s="2" customFormat="1" ht="24"/>
    <row r="903" s="2" customFormat="1" ht="24"/>
    <row r="904" s="2" customFormat="1" ht="24"/>
    <row r="905" s="2" customFormat="1" ht="24"/>
    <row r="906" s="2" customFormat="1" ht="24"/>
    <row r="907" s="2" customFormat="1" ht="24"/>
    <row r="908" s="2" customFormat="1" ht="24"/>
    <row r="909" s="2" customFormat="1" ht="24"/>
    <row r="910" s="2" customFormat="1" ht="24"/>
    <row r="911" s="2" customFormat="1" ht="24"/>
    <row r="912" s="2" customFormat="1" ht="24"/>
    <row r="913" s="2" customFormat="1" ht="24"/>
    <row r="914" s="2" customFormat="1" ht="24"/>
    <row r="915" s="2" customFormat="1" ht="24"/>
    <row r="916" s="2" customFormat="1" ht="24"/>
    <row r="917" s="2" customFormat="1" ht="24"/>
    <row r="918" s="2" customFormat="1" ht="24"/>
    <row r="919" s="2" customFormat="1" ht="24"/>
    <row r="920" s="2" customFormat="1" ht="24"/>
    <row r="921" s="2" customFormat="1" ht="24"/>
    <row r="922" s="2" customFormat="1" ht="24"/>
    <row r="923" s="2" customFormat="1" ht="24"/>
    <row r="924" s="2" customFormat="1" ht="24"/>
    <row r="925" s="2" customFormat="1" ht="24"/>
    <row r="926" s="2" customFormat="1" ht="24"/>
    <row r="927" s="2" customFormat="1" ht="24"/>
    <row r="928" s="2" customFormat="1" ht="24"/>
    <row r="929" s="2" customFormat="1" ht="24"/>
    <row r="930" s="2" customFormat="1" ht="24"/>
    <row r="931" s="2" customFormat="1" ht="24"/>
    <row r="932" s="2" customFormat="1" ht="24"/>
    <row r="933" s="2" customFormat="1" ht="24"/>
    <row r="934" s="2" customFormat="1" ht="24"/>
    <row r="935" s="2" customFormat="1" ht="24"/>
    <row r="936" s="2" customFormat="1" ht="24"/>
    <row r="937" s="2" customFormat="1" ht="24"/>
    <row r="938" s="2" customFormat="1" ht="24"/>
    <row r="939" s="2" customFormat="1" ht="24"/>
    <row r="940" s="2" customFormat="1" ht="24"/>
    <row r="941" s="2" customFormat="1" ht="24"/>
    <row r="942" s="2" customFormat="1" ht="24"/>
    <row r="943" s="2" customFormat="1" ht="24"/>
    <row r="944" s="2" customFormat="1" ht="24"/>
    <row r="945" s="2" customFormat="1" ht="24"/>
    <row r="946" s="2" customFormat="1" ht="24"/>
    <row r="947" s="2" customFormat="1" ht="24"/>
    <row r="948" s="2" customFormat="1" ht="24"/>
    <row r="949" s="2" customFormat="1" ht="24"/>
    <row r="950" s="2" customFormat="1" ht="24"/>
    <row r="951" s="2" customFormat="1" ht="24"/>
    <row r="952" s="2" customFormat="1" ht="24"/>
    <row r="953" s="2" customFormat="1" ht="24"/>
    <row r="954" s="2" customFormat="1" ht="24"/>
    <row r="955" s="2" customFormat="1" ht="24"/>
    <row r="956" s="2" customFormat="1" ht="24"/>
    <row r="957" s="2" customFormat="1" ht="24"/>
    <row r="958" s="2" customFormat="1" ht="24"/>
    <row r="959" s="2" customFormat="1" ht="24"/>
    <row r="960" s="2" customFormat="1" ht="24"/>
    <row r="961" s="2" customFormat="1" ht="24"/>
    <row r="962" s="2" customFormat="1" ht="24"/>
    <row r="963" s="2" customFormat="1" ht="24"/>
    <row r="964" s="2" customFormat="1" ht="24"/>
    <row r="965" s="2" customFormat="1" ht="24"/>
    <row r="966" s="2" customFormat="1" ht="24"/>
    <row r="967" s="2" customFormat="1" ht="24"/>
    <row r="968" s="2" customFormat="1" ht="24"/>
    <row r="969" s="2" customFormat="1" ht="24"/>
    <row r="970" s="2" customFormat="1" ht="24"/>
    <row r="971" s="2" customFormat="1" ht="24"/>
    <row r="972" s="2" customFormat="1" ht="24"/>
    <row r="973" s="2" customFormat="1" ht="24"/>
    <row r="974" s="2" customFormat="1" ht="24"/>
    <row r="975" s="2" customFormat="1" ht="24"/>
    <row r="976" s="2" customFormat="1" ht="24"/>
    <row r="977" s="2" customFormat="1" ht="24"/>
    <row r="978" s="2" customFormat="1" ht="24"/>
    <row r="979" s="2" customFormat="1" ht="24"/>
    <row r="980" s="2" customFormat="1" ht="24"/>
    <row r="981" s="2" customFormat="1" ht="24"/>
    <row r="982" s="2" customFormat="1" ht="24"/>
    <row r="983" s="2" customFormat="1" ht="24"/>
    <row r="984" s="2" customFormat="1" ht="24"/>
    <row r="985" s="2" customFormat="1" ht="24"/>
    <row r="986" s="2" customFormat="1" ht="24"/>
    <row r="987" s="2" customFormat="1" ht="24"/>
    <row r="988" s="2" customFormat="1" ht="24"/>
    <row r="989" s="2" customFormat="1" ht="24"/>
    <row r="990" s="2" customFormat="1" ht="24"/>
    <row r="991" s="2" customFormat="1" ht="24"/>
    <row r="992" s="2" customFormat="1" ht="24"/>
    <row r="993" s="2" customFormat="1" ht="24"/>
    <row r="994" s="2" customFormat="1" ht="24"/>
    <row r="995" s="2" customFormat="1" ht="24"/>
    <row r="996" s="2" customFormat="1" ht="24"/>
    <row r="997" s="2" customFormat="1" ht="24"/>
    <row r="998" s="2" customFormat="1" ht="24"/>
    <row r="999" s="2" customFormat="1" ht="24"/>
    <row r="1000" s="2" customFormat="1" ht="24"/>
    <row r="1001" s="2" customFormat="1" ht="24"/>
    <row r="1002" s="2" customFormat="1" ht="24"/>
    <row r="1003" s="2" customFormat="1" ht="24"/>
    <row r="1004" s="2" customFormat="1" ht="24"/>
    <row r="1005" s="2" customFormat="1" ht="24"/>
    <row r="1006" s="2" customFormat="1" ht="24"/>
    <row r="1007" s="2" customFormat="1" ht="24"/>
    <row r="1008" s="2" customFormat="1" ht="24"/>
    <row r="1009" s="2" customFormat="1" ht="24"/>
    <row r="1010" s="2" customFormat="1" ht="24"/>
    <row r="1011" s="2" customFormat="1" ht="24"/>
    <row r="1012" s="2" customFormat="1" ht="24"/>
    <row r="1013" s="2" customFormat="1" ht="24"/>
    <row r="1014" s="2" customFormat="1" ht="24"/>
    <row r="1015" s="2" customFormat="1" ht="24"/>
    <row r="1016" s="2" customFormat="1" ht="24"/>
    <row r="1017" s="2" customFormat="1" ht="24"/>
    <row r="1018" s="2" customFormat="1" ht="24"/>
    <row r="1019" s="2" customFormat="1" ht="24"/>
    <row r="1020" s="2" customFormat="1" ht="24"/>
    <row r="1021" s="2" customFormat="1" ht="24"/>
    <row r="1022" s="2" customFormat="1" ht="24"/>
    <row r="1023" s="2" customFormat="1" ht="24"/>
    <row r="1024" s="2" customFormat="1" ht="24"/>
    <row r="1025" s="2" customFormat="1" ht="24"/>
    <row r="1026" s="2" customFormat="1" ht="24"/>
    <row r="1027" s="2" customFormat="1" ht="24"/>
    <row r="1028" s="2" customFormat="1" ht="24"/>
    <row r="1029" s="2" customFormat="1" ht="24"/>
    <row r="1030" s="2" customFormat="1" ht="24"/>
    <row r="1031" s="2" customFormat="1" ht="24"/>
    <row r="1032" s="2" customFormat="1" ht="24"/>
    <row r="1033" s="2" customFormat="1" ht="24"/>
    <row r="1034" s="2" customFormat="1" ht="24"/>
    <row r="1035" s="2" customFormat="1" ht="24"/>
    <row r="1036" s="2" customFormat="1" ht="24"/>
    <row r="1037" s="2" customFormat="1" ht="24"/>
    <row r="1038" s="2" customFormat="1" ht="24"/>
    <row r="1039" s="2" customFormat="1" ht="24"/>
    <row r="1040" s="2" customFormat="1" ht="24"/>
    <row r="1041" s="2" customFormat="1" ht="24"/>
    <row r="1042" s="2" customFormat="1" ht="24"/>
    <row r="1043" s="2" customFormat="1" ht="24"/>
    <row r="1044" s="2" customFormat="1" ht="24"/>
    <row r="1045" s="2" customFormat="1" ht="24"/>
    <row r="1046" s="2" customFormat="1" ht="24"/>
    <row r="1047" s="2" customFormat="1" ht="24"/>
    <row r="1048" s="2" customFormat="1" ht="24"/>
    <row r="1049" s="2" customFormat="1" ht="24"/>
    <row r="1050" s="2" customFormat="1" ht="24"/>
    <row r="1051" s="2" customFormat="1" ht="24"/>
    <row r="1052" s="2" customFormat="1" ht="24"/>
  </sheetData>
  <sheetProtection/>
  <mergeCells count="36">
    <mergeCell ref="A69:B69"/>
    <mergeCell ref="C69:D69"/>
    <mergeCell ref="A70:B70"/>
    <mergeCell ref="C70:D70"/>
    <mergeCell ref="A71:B71"/>
    <mergeCell ref="C71:D71"/>
    <mergeCell ref="A41:C41"/>
    <mergeCell ref="A50:B50"/>
    <mergeCell ref="A57:C57"/>
    <mergeCell ref="A59:B59"/>
    <mergeCell ref="A64:C64"/>
    <mergeCell ref="A65:C65"/>
    <mergeCell ref="A38:B38"/>
    <mergeCell ref="C38:D38"/>
    <mergeCell ref="A39:B39"/>
    <mergeCell ref="C39:D39"/>
    <mergeCell ref="A40:B40"/>
    <mergeCell ref="C40:D40"/>
    <mergeCell ref="A22:B22"/>
    <mergeCell ref="A30:C30"/>
    <mergeCell ref="A34:B34"/>
    <mergeCell ref="C34:D34"/>
    <mergeCell ref="A36:B36"/>
    <mergeCell ref="A29:C29"/>
    <mergeCell ref="C36:D36"/>
    <mergeCell ref="C35:D35"/>
    <mergeCell ref="A35:B35"/>
    <mergeCell ref="A20:C20"/>
    <mergeCell ref="A4:C4"/>
    <mergeCell ref="A1:B1"/>
    <mergeCell ref="C1:D1"/>
    <mergeCell ref="A2:B2"/>
    <mergeCell ref="C2:D2"/>
    <mergeCell ref="C3:D3"/>
    <mergeCell ref="A3:B3"/>
    <mergeCell ref="A13:B13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04"/>
  <sheetViews>
    <sheetView zoomScale="166" zoomScaleNormal="166" zoomScalePageLayoutView="0" workbookViewId="0" topLeftCell="A1">
      <selection activeCell="C7" sqref="C7"/>
    </sheetView>
  </sheetViews>
  <sheetFormatPr defaultColWidth="9.140625" defaultRowHeight="21.75"/>
  <cols>
    <col min="1" max="1" width="17.8515625" style="0" customWidth="1"/>
    <col min="2" max="2" width="17.28125" style="0" customWidth="1"/>
    <col min="3" max="3" width="38.140625" style="0" customWidth="1"/>
    <col min="5" max="5" width="18.7109375" style="0" customWidth="1"/>
  </cols>
  <sheetData>
    <row r="1" spans="1:5" ht="21.75">
      <c r="A1" s="271" t="s">
        <v>75</v>
      </c>
      <c r="B1" s="271"/>
      <c r="C1" s="271"/>
      <c r="D1" s="271"/>
      <c r="E1" s="271"/>
    </row>
    <row r="2" spans="1:5" ht="21.75">
      <c r="A2" s="288" t="s">
        <v>202</v>
      </c>
      <c r="B2" s="288"/>
      <c r="C2" s="288"/>
      <c r="D2" s="288"/>
      <c r="E2" s="288"/>
    </row>
    <row r="3" spans="1:5" ht="21.75">
      <c r="A3" s="271" t="s">
        <v>22</v>
      </c>
      <c r="B3" s="271"/>
      <c r="C3" s="271"/>
      <c r="D3" s="271"/>
      <c r="E3" s="271"/>
    </row>
    <row r="4" spans="1:5" ht="22.5" thickBot="1">
      <c r="A4" s="289" t="s">
        <v>294</v>
      </c>
      <c r="B4" s="290"/>
      <c r="C4" s="290"/>
      <c r="D4" s="290"/>
      <c r="E4" s="290"/>
    </row>
    <row r="5" spans="1:5" ht="22.5" thickTop="1">
      <c r="A5" s="291" t="s">
        <v>23</v>
      </c>
      <c r="B5" s="292"/>
      <c r="C5" s="113"/>
      <c r="D5" s="113" t="s">
        <v>25</v>
      </c>
      <c r="E5" s="114" t="s">
        <v>24</v>
      </c>
    </row>
    <row r="6" spans="1:5" ht="21.75">
      <c r="A6" s="115" t="s">
        <v>27</v>
      </c>
      <c r="B6" s="115" t="s">
        <v>29</v>
      </c>
      <c r="C6" s="113" t="s">
        <v>30</v>
      </c>
      <c r="D6" s="113" t="s">
        <v>26</v>
      </c>
      <c r="E6" s="115" t="s">
        <v>29</v>
      </c>
    </row>
    <row r="7" spans="1:5" ht="22.5" thickBot="1">
      <c r="A7" s="116" t="s">
        <v>28</v>
      </c>
      <c r="B7" s="116" t="s">
        <v>28</v>
      </c>
      <c r="C7" s="116"/>
      <c r="D7" s="116"/>
      <c r="E7" s="116" t="s">
        <v>28</v>
      </c>
    </row>
    <row r="8" spans="1:5" ht="22.5" thickTop="1">
      <c r="A8" s="117"/>
      <c r="B8" s="118">
        <v>42374812.76</v>
      </c>
      <c r="C8" s="50" t="s">
        <v>31</v>
      </c>
      <c r="D8" s="119"/>
      <c r="E8" s="118">
        <v>66489119.26</v>
      </c>
    </row>
    <row r="9" spans="1:5" ht="21.75">
      <c r="A9" s="117"/>
      <c r="B9" s="117"/>
      <c r="C9" s="51" t="s">
        <v>32</v>
      </c>
      <c r="D9" s="120"/>
      <c r="E9" s="117"/>
    </row>
    <row r="10" spans="1:5" ht="21.75">
      <c r="A10" s="117">
        <v>2380000</v>
      </c>
      <c r="B10" s="98">
        <v>3477973.19</v>
      </c>
      <c r="C10" s="1" t="s">
        <v>33</v>
      </c>
      <c r="D10" s="121">
        <v>411000</v>
      </c>
      <c r="E10" s="98">
        <v>11246.83</v>
      </c>
    </row>
    <row r="11" spans="1:5" ht="21.75">
      <c r="A11" s="117">
        <v>625000</v>
      </c>
      <c r="B11" s="98">
        <v>775093.2</v>
      </c>
      <c r="C11" s="1" t="s">
        <v>34</v>
      </c>
      <c r="D11" s="121">
        <v>412000</v>
      </c>
      <c r="E11" s="98">
        <v>42418.6</v>
      </c>
    </row>
    <row r="12" spans="1:5" ht="21.75">
      <c r="A12" s="117">
        <v>350000</v>
      </c>
      <c r="B12" s="98">
        <v>353412.47</v>
      </c>
      <c r="C12" s="1" t="s">
        <v>35</v>
      </c>
      <c r="D12" s="121">
        <v>413000</v>
      </c>
      <c r="E12" s="98">
        <v>0</v>
      </c>
    </row>
    <row r="13" spans="1:5" ht="21.75">
      <c r="A13" s="98">
        <v>0</v>
      </c>
      <c r="B13" s="98">
        <v>0</v>
      </c>
      <c r="C13" s="1" t="s">
        <v>36</v>
      </c>
      <c r="D13" s="121">
        <v>414000</v>
      </c>
      <c r="E13" s="98">
        <v>0</v>
      </c>
    </row>
    <row r="14" spans="1:5" ht="21.75">
      <c r="A14" s="98">
        <v>30000</v>
      </c>
      <c r="B14" s="98">
        <v>65289</v>
      </c>
      <c r="C14" s="1" t="s">
        <v>37</v>
      </c>
      <c r="D14" s="121">
        <v>415000</v>
      </c>
      <c r="E14" s="98">
        <v>1700</v>
      </c>
    </row>
    <row r="15" spans="1:5" ht="21.75">
      <c r="A15" s="98">
        <v>0</v>
      </c>
      <c r="B15" s="98">
        <v>0</v>
      </c>
      <c r="C15" s="1" t="s">
        <v>38</v>
      </c>
      <c r="D15" s="121">
        <v>416000</v>
      </c>
      <c r="E15" s="98">
        <v>0</v>
      </c>
    </row>
    <row r="16" spans="1:5" ht="21.75">
      <c r="A16" s="117">
        <v>32186770</v>
      </c>
      <c r="B16" s="98">
        <v>41773888.08</v>
      </c>
      <c r="C16" s="1" t="s">
        <v>39</v>
      </c>
      <c r="D16" s="121">
        <v>421000</v>
      </c>
      <c r="E16" s="98">
        <v>5073129.69</v>
      </c>
    </row>
    <row r="17" spans="1:5" ht="21.75">
      <c r="A17" s="117">
        <v>9370000</v>
      </c>
      <c r="B17" s="98">
        <v>10874277</v>
      </c>
      <c r="C17" s="1" t="s">
        <v>11</v>
      </c>
      <c r="D17" s="121">
        <v>430000</v>
      </c>
      <c r="E17" s="98">
        <v>0</v>
      </c>
    </row>
    <row r="18" spans="1:5" ht="22.5" thickBot="1">
      <c r="A18" s="122">
        <f>SUM(A8:A17)</f>
        <v>44941770</v>
      </c>
      <c r="B18" s="123">
        <f>SUM(B10:B17)</f>
        <v>57319932.94</v>
      </c>
      <c r="C18" s="1"/>
      <c r="D18" s="120"/>
      <c r="E18" s="123">
        <f>SUM(E10:E17)</f>
        <v>5128495.12</v>
      </c>
    </row>
    <row r="19" spans="1:5" ht="5.25" customHeight="1" thickTop="1">
      <c r="A19" s="22"/>
      <c r="B19" s="124"/>
      <c r="C19" s="1"/>
      <c r="D19" s="121"/>
      <c r="E19" s="117">
        <v>0</v>
      </c>
    </row>
    <row r="20" spans="1:5" ht="21.75">
      <c r="A20" s="22"/>
      <c r="B20" s="117">
        <v>1292246.83</v>
      </c>
      <c r="C20" s="1" t="s">
        <v>138</v>
      </c>
      <c r="D20" s="121">
        <v>900</v>
      </c>
      <c r="E20" s="117">
        <v>326063.11</v>
      </c>
    </row>
    <row r="21" spans="1:5" ht="21.75">
      <c r="A21" s="22"/>
      <c r="B21" s="117">
        <v>1242812</v>
      </c>
      <c r="C21" s="1" t="s">
        <v>40</v>
      </c>
      <c r="D21" s="121" t="s">
        <v>69</v>
      </c>
      <c r="E21" s="117">
        <v>52032</v>
      </c>
    </row>
    <row r="22" spans="1:5" ht="21.75">
      <c r="A22" s="22"/>
      <c r="B22" s="117">
        <v>4458340</v>
      </c>
      <c r="C22" s="1" t="s">
        <v>136</v>
      </c>
      <c r="D22" s="121"/>
      <c r="E22" s="117">
        <v>275040</v>
      </c>
    </row>
    <row r="23" spans="1:5" ht="21.75">
      <c r="A23" s="22"/>
      <c r="B23" s="117">
        <v>8852900</v>
      </c>
      <c r="C23" s="1" t="s">
        <v>137</v>
      </c>
      <c r="D23" s="120"/>
      <c r="E23" s="117">
        <v>171120</v>
      </c>
    </row>
    <row r="24" spans="1:5" ht="21.75">
      <c r="A24" s="22"/>
      <c r="B24" s="117">
        <v>8742.47</v>
      </c>
      <c r="C24" s="1" t="s">
        <v>143</v>
      </c>
      <c r="D24" s="121"/>
      <c r="E24" s="98">
        <v>928.27</v>
      </c>
    </row>
    <row r="25" spans="1:5" ht="21.75">
      <c r="A25" s="22"/>
      <c r="B25" s="117"/>
      <c r="C25" s="1"/>
      <c r="D25" s="121"/>
      <c r="E25" s="98"/>
    </row>
    <row r="26" spans="1:5" ht="21.75">
      <c r="A26" s="22"/>
      <c r="B26" s="117"/>
      <c r="C26" s="1"/>
      <c r="D26" s="121"/>
      <c r="E26" s="98"/>
    </row>
    <row r="27" spans="1:5" ht="21.75">
      <c r="A27" s="22"/>
      <c r="B27" s="98"/>
      <c r="C27" s="1"/>
      <c r="D27" s="121"/>
      <c r="E27" s="98"/>
    </row>
    <row r="28" spans="1:5" ht="21.75">
      <c r="A28" s="22"/>
      <c r="B28" s="98"/>
      <c r="C28" s="1"/>
      <c r="D28" s="121"/>
      <c r="E28" s="98"/>
    </row>
    <row r="29" spans="1:5" ht="21.75">
      <c r="A29" s="22"/>
      <c r="B29" s="98"/>
      <c r="C29" s="1"/>
      <c r="D29" s="121"/>
      <c r="E29" s="98"/>
    </row>
    <row r="30" spans="1:5" ht="21.75">
      <c r="A30" s="22"/>
      <c r="B30" s="98"/>
      <c r="C30" s="1"/>
      <c r="D30" s="121"/>
      <c r="E30" s="98"/>
    </row>
    <row r="31" spans="1:5" ht="21.75">
      <c r="A31" s="22"/>
      <c r="B31" s="117"/>
      <c r="C31" s="1"/>
      <c r="D31" s="121"/>
      <c r="E31" s="98"/>
    </row>
    <row r="32" spans="1:5" ht="21.75">
      <c r="A32" s="22"/>
      <c r="B32" s="125">
        <f>SUM(B20:B31)</f>
        <v>15855041.3</v>
      </c>
      <c r="C32" s="126"/>
      <c r="D32" s="127"/>
      <c r="E32" s="125">
        <f>SUM(E20:E31)</f>
        <v>825183.38</v>
      </c>
    </row>
    <row r="33" spans="1:5" ht="22.5" thickBot="1">
      <c r="A33" s="22"/>
      <c r="B33" s="122">
        <f>B18+B32</f>
        <v>73174974.24</v>
      </c>
      <c r="C33" s="52"/>
      <c r="D33" s="128"/>
      <c r="E33" s="129">
        <f>E18+E32</f>
        <v>5953678.5</v>
      </c>
    </row>
    <row r="34" spans="1:5" ht="22.5" thickTop="1">
      <c r="A34" s="22"/>
      <c r="B34" s="59"/>
      <c r="C34" s="52"/>
      <c r="D34" s="60"/>
      <c r="E34" s="59"/>
    </row>
    <row r="35" spans="1:5" ht="21.75">
      <c r="A35" s="22"/>
      <c r="B35" s="59"/>
      <c r="C35" s="52"/>
      <c r="D35" s="60"/>
      <c r="E35" s="59"/>
    </row>
    <row r="36" spans="1:5" ht="21.75">
      <c r="A36" s="323"/>
      <c r="B36" s="323"/>
      <c r="C36" s="323"/>
      <c r="D36" s="323"/>
      <c r="E36" s="323"/>
    </row>
    <row r="37" spans="1:5" ht="21.75">
      <c r="A37" s="322"/>
      <c r="B37" s="322"/>
      <c r="C37" s="322"/>
      <c r="D37" s="322"/>
      <c r="E37" s="322"/>
    </row>
    <row r="38" spans="1:5" ht="21.75">
      <c r="A38" s="321" t="s">
        <v>131</v>
      </c>
      <c r="B38" s="321"/>
      <c r="C38" s="321"/>
      <c r="D38" s="321"/>
      <c r="E38" s="321"/>
    </row>
    <row r="39" spans="1:5" ht="21.75">
      <c r="A39" s="293" t="s">
        <v>23</v>
      </c>
      <c r="B39" s="294"/>
      <c r="C39" s="115"/>
      <c r="D39" s="115" t="s">
        <v>25</v>
      </c>
      <c r="E39" s="131" t="s">
        <v>24</v>
      </c>
    </row>
    <row r="40" spans="1:5" ht="22.5" thickBot="1">
      <c r="A40" s="132" t="s">
        <v>47</v>
      </c>
      <c r="B40" s="132" t="s">
        <v>48</v>
      </c>
      <c r="C40" s="116" t="s">
        <v>30</v>
      </c>
      <c r="D40" s="116" t="s">
        <v>26</v>
      </c>
      <c r="E40" s="132" t="s">
        <v>48</v>
      </c>
    </row>
    <row r="41" spans="1:5" ht="22.5" thickTop="1">
      <c r="A41" s="117"/>
      <c r="B41" s="118"/>
      <c r="C41" s="133" t="s">
        <v>41</v>
      </c>
      <c r="D41" s="127"/>
      <c r="E41" s="118"/>
    </row>
    <row r="42" spans="1:5" ht="21.75">
      <c r="A42" s="117">
        <v>1364039</v>
      </c>
      <c r="B42" s="117">
        <v>925178</v>
      </c>
      <c r="C42" s="1" t="s">
        <v>42</v>
      </c>
      <c r="D42" s="121">
        <v>510000</v>
      </c>
      <c r="E42" s="117">
        <v>32296</v>
      </c>
    </row>
    <row r="43" spans="1:5" ht="21.75">
      <c r="A43" s="97">
        <v>9769343</v>
      </c>
      <c r="B43" s="269">
        <v>7466973</v>
      </c>
      <c r="C43" s="1" t="s">
        <v>145</v>
      </c>
      <c r="D43" s="121"/>
      <c r="E43" s="117">
        <v>808025</v>
      </c>
    </row>
    <row r="44" spans="1:5" ht="21.75">
      <c r="A44" s="97">
        <v>4164203</v>
      </c>
      <c r="B44" s="269">
        <v>2932246</v>
      </c>
      <c r="C44" s="1" t="s">
        <v>144</v>
      </c>
      <c r="D44" s="121"/>
      <c r="E44" s="98">
        <v>340267</v>
      </c>
    </row>
    <row r="45" spans="1:5" ht="21.75">
      <c r="A45" s="98">
        <v>3658915</v>
      </c>
      <c r="B45" s="98">
        <v>1021229.53</v>
      </c>
      <c r="C45" s="1" t="s">
        <v>7</v>
      </c>
      <c r="D45" s="121">
        <v>531000</v>
      </c>
      <c r="E45" s="98">
        <v>99670.6</v>
      </c>
    </row>
    <row r="46" spans="1:5" ht="21.75">
      <c r="A46" s="98">
        <v>6147970</v>
      </c>
      <c r="B46" s="98">
        <v>3327625.01</v>
      </c>
      <c r="C46" s="1" t="s">
        <v>8</v>
      </c>
      <c r="D46" s="121">
        <v>532000</v>
      </c>
      <c r="E46" s="98">
        <v>229357.98</v>
      </c>
    </row>
    <row r="47" spans="1:5" ht="21.75">
      <c r="A47" s="98">
        <v>4537400</v>
      </c>
      <c r="B47" s="98">
        <v>2428221.1</v>
      </c>
      <c r="C47" s="1" t="s">
        <v>9</v>
      </c>
      <c r="D47" s="121">
        <v>533000</v>
      </c>
      <c r="E47" s="98">
        <v>303766.87</v>
      </c>
    </row>
    <row r="48" spans="1:5" ht="21.75">
      <c r="A48" s="98">
        <v>419000</v>
      </c>
      <c r="B48" s="98">
        <v>288527.26</v>
      </c>
      <c r="C48" s="1" t="s">
        <v>10</v>
      </c>
      <c r="D48" s="121">
        <v>534000</v>
      </c>
      <c r="E48" s="98">
        <v>36030.41</v>
      </c>
    </row>
    <row r="49" spans="1:5" ht="21.75">
      <c r="A49" s="98">
        <v>2014900</v>
      </c>
      <c r="B49" s="98">
        <v>1414541.96</v>
      </c>
      <c r="C49" s="1" t="s">
        <v>12</v>
      </c>
      <c r="D49" s="121">
        <v>541000</v>
      </c>
      <c r="E49" s="98">
        <v>962030</v>
      </c>
    </row>
    <row r="50" spans="1:5" ht="21.75">
      <c r="A50" s="98">
        <v>7528800</v>
      </c>
      <c r="B50" s="98">
        <v>6540000</v>
      </c>
      <c r="C50" s="1" t="s">
        <v>13</v>
      </c>
      <c r="D50" s="121">
        <v>542000</v>
      </c>
      <c r="E50" s="98">
        <v>199900</v>
      </c>
    </row>
    <row r="51" spans="1:5" ht="21.75">
      <c r="A51" s="134">
        <v>5337200</v>
      </c>
      <c r="B51" s="134">
        <v>2681545</v>
      </c>
      <c r="C51" s="1" t="s">
        <v>11</v>
      </c>
      <c r="D51" s="121">
        <v>560000</v>
      </c>
      <c r="E51" s="134">
        <v>50000</v>
      </c>
    </row>
    <row r="52" spans="1:5" ht="22.5" thickBot="1">
      <c r="A52" s="123">
        <f>SUM(A42:A51)</f>
        <v>44941770</v>
      </c>
      <c r="B52" s="123">
        <f>SUM(B42:B51)</f>
        <v>29026086.860000003</v>
      </c>
      <c r="C52" s="1"/>
      <c r="D52" s="120"/>
      <c r="E52" s="123">
        <f>SUM(E42:E51)</f>
        <v>3061343.8600000003</v>
      </c>
    </row>
    <row r="53" spans="1:5" ht="22.5" thickTop="1">
      <c r="A53" s="259" t="s">
        <v>295</v>
      </c>
      <c r="B53" s="135">
        <v>563411.25</v>
      </c>
      <c r="C53" s="1" t="s">
        <v>14</v>
      </c>
      <c r="D53" s="121">
        <v>700</v>
      </c>
      <c r="E53" s="98">
        <v>0</v>
      </c>
    </row>
    <row r="54" spans="1:5" ht="21.75">
      <c r="A54" s="136"/>
      <c r="B54" s="98">
        <v>1861322.59</v>
      </c>
      <c r="C54" s="1" t="s">
        <v>138</v>
      </c>
      <c r="D54" s="121">
        <v>900</v>
      </c>
      <c r="E54" s="98">
        <v>208896.81</v>
      </c>
    </row>
    <row r="55" spans="1:5" ht="21.75">
      <c r="A55" s="137"/>
      <c r="B55" s="134">
        <v>1341644</v>
      </c>
      <c r="C55" s="1" t="s">
        <v>40</v>
      </c>
      <c r="D55" s="121" t="s">
        <v>69</v>
      </c>
      <c r="E55" s="134">
        <v>57536</v>
      </c>
    </row>
    <row r="56" spans="1:5" ht="21.75">
      <c r="A56" s="22"/>
      <c r="B56" s="98">
        <v>1967676</v>
      </c>
      <c r="C56" s="1" t="s">
        <v>139</v>
      </c>
      <c r="D56" s="121"/>
      <c r="E56" s="98">
        <v>0</v>
      </c>
    </row>
    <row r="57" spans="1:5" ht="21.75">
      <c r="A57" s="22"/>
      <c r="B57" s="98">
        <v>806665.21</v>
      </c>
      <c r="C57" s="1" t="s">
        <v>127</v>
      </c>
      <c r="D57" s="121">
        <v>600</v>
      </c>
      <c r="E57" s="98">
        <v>0</v>
      </c>
    </row>
    <row r="58" spans="1:5" ht="21.75">
      <c r="A58" s="22"/>
      <c r="B58" s="98">
        <v>7387080</v>
      </c>
      <c r="C58" s="1" t="s">
        <v>129</v>
      </c>
      <c r="D58" s="121"/>
      <c r="E58" s="98">
        <v>914460</v>
      </c>
    </row>
    <row r="59" spans="1:5" ht="21.75">
      <c r="A59" s="22"/>
      <c r="B59" s="98">
        <v>4498340</v>
      </c>
      <c r="C59" s="1" t="s">
        <v>140</v>
      </c>
      <c r="D59" s="121">
        <v>704</v>
      </c>
      <c r="E59" s="134">
        <v>103000</v>
      </c>
    </row>
    <row r="60" spans="1:5" ht="21.75">
      <c r="A60" s="22"/>
      <c r="B60" s="98"/>
      <c r="C60" s="1"/>
      <c r="D60" s="121"/>
      <c r="E60" s="98"/>
    </row>
    <row r="61" spans="1:5" ht="21.75">
      <c r="A61" s="22"/>
      <c r="B61" s="98"/>
      <c r="C61" s="1"/>
      <c r="D61" s="121"/>
      <c r="E61" s="98"/>
    </row>
    <row r="62" spans="1:5" ht="21.75">
      <c r="A62" s="22"/>
      <c r="B62" s="98"/>
      <c r="C62" s="1"/>
      <c r="D62" s="121"/>
      <c r="E62" s="98"/>
    </row>
    <row r="63" spans="1:5" ht="21.75">
      <c r="A63" s="22"/>
      <c r="B63" s="98"/>
      <c r="C63" s="1"/>
      <c r="D63" s="121"/>
      <c r="E63" s="98"/>
    </row>
    <row r="64" spans="1:5" ht="21.75">
      <c r="A64" s="22"/>
      <c r="B64" s="125">
        <f>SUM(B53:B63)</f>
        <v>18426139.05</v>
      </c>
      <c r="C64" s="1"/>
      <c r="D64" s="120"/>
      <c r="E64" s="125">
        <f>SUM(E53:E63)</f>
        <v>1283892.81</v>
      </c>
    </row>
    <row r="65" spans="1:5" ht="21.75">
      <c r="A65" s="22"/>
      <c r="B65" s="125">
        <f>B52+B64</f>
        <v>47452225.910000004</v>
      </c>
      <c r="C65" s="50" t="s">
        <v>43</v>
      </c>
      <c r="D65" s="120"/>
      <c r="E65" s="125">
        <f>E52+E64</f>
        <v>4345236.67</v>
      </c>
    </row>
    <row r="66" spans="1:5" ht="21.75">
      <c r="A66" s="22"/>
      <c r="B66" s="118">
        <v>25722748.33</v>
      </c>
      <c r="C66" s="50" t="s">
        <v>44</v>
      </c>
      <c r="D66" s="127"/>
      <c r="E66" s="118">
        <v>1608441.83</v>
      </c>
    </row>
    <row r="67" spans="1:5" ht="21.75">
      <c r="A67" s="22"/>
      <c r="B67" s="118"/>
      <c r="C67" s="50" t="s">
        <v>45</v>
      </c>
      <c r="D67" s="127"/>
      <c r="E67" s="118"/>
    </row>
    <row r="68" spans="1:5" ht="21.75">
      <c r="A68" s="22"/>
      <c r="B68" s="138"/>
      <c r="C68" s="50" t="s">
        <v>163</v>
      </c>
      <c r="D68" s="127"/>
      <c r="E68" s="139">
        <v>0</v>
      </c>
    </row>
    <row r="69" spans="1:5" ht="22.5" thickBot="1">
      <c r="A69" s="22"/>
      <c r="B69" s="122">
        <f>B8+B66-B68</f>
        <v>68097561.09</v>
      </c>
      <c r="C69" s="50" t="s">
        <v>46</v>
      </c>
      <c r="D69" s="128"/>
      <c r="E69" s="129">
        <f>E8+E66-E68</f>
        <v>68097561.09</v>
      </c>
    </row>
    <row r="70" spans="1:5" ht="22.5" thickTop="1">
      <c r="A70" s="22"/>
      <c r="B70" s="140"/>
      <c r="C70" s="50"/>
      <c r="D70" s="60"/>
      <c r="E70" s="59"/>
    </row>
    <row r="71" spans="1:5" ht="21.75">
      <c r="A71" s="22"/>
      <c r="B71" s="140"/>
      <c r="C71" s="50"/>
      <c r="D71" s="60"/>
      <c r="E71" s="59"/>
    </row>
    <row r="72" spans="1:5" ht="21.75">
      <c r="A72" s="273"/>
      <c r="B72" s="273"/>
      <c r="C72" s="273"/>
      <c r="D72" s="273"/>
      <c r="E72" s="273"/>
    </row>
    <row r="73" spans="1:5" ht="21.75">
      <c r="A73" s="273"/>
      <c r="B73" s="273"/>
      <c r="C73" s="273"/>
      <c r="D73" s="273"/>
      <c r="E73" s="273"/>
    </row>
    <row r="74" spans="1:5" ht="21.75">
      <c r="A74" s="286"/>
      <c r="B74" s="286"/>
      <c r="C74" s="286"/>
      <c r="D74" s="286"/>
      <c r="E74" s="286"/>
    </row>
    <row r="75" spans="1:5" ht="21.75">
      <c r="A75" s="273"/>
      <c r="B75" s="273"/>
      <c r="C75" s="273"/>
      <c r="D75" s="273"/>
      <c r="E75" s="273"/>
    </row>
    <row r="76" spans="1:5" ht="21.75">
      <c r="A76" s="1"/>
      <c r="B76" s="1"/>
      <c r="C76" s="1"/>
      <c r="D76" s="1"/>
      <c r="E76" s="1"/>
    </row>
    <row r="77" spans="1:5" ht="21.75">
      <c r="A77" s="1"/>
      <c r="B77" s="1"/>
      <c r="C77" s="1"/>
      <c r="D77" s="1"/>
      <c r="E77" s="1"/>
    </row>
    <row r="78" spans="1:5" ht="21.75">
      <c r="A78" s="1"/>
      <c r="B78" s="1"/>
      <c r="C78" s="1"/>
      <c r="D78" s="1"/>
      <c r="E78" s="1"/>
    </row>
    <row r="79" spans="1:5" ht="21.75">
      <c r="A79" s="1"/>
      <c r="B79" s="1"/>
      <c r="C79" s="1"/>
      <c r="D79" s="1"/>
      <c r="E79" s="1"/>
    </row>
    <row r="80" spans="1:5" ht="21.75">
      <c r="A80" s="1"/>
      <c r="B80" s="1"/>
      <c r="C80" s="1"/>
      <c r="D80" s="1"/>
      <c r="E80" s="1"/>
    </row>
    <row r="81" spans="1:5" ht="21.75">
      <c r="A81" s="1"/>
      <c r="B81" s="1"/>
      <c r="C81" s="1"/>
      <c r="D81" s="1"/>
      <c r="E81" s="1"/>
    </row>
    <row r="82" spans="1:5" ht="21.75">
      <c r="A82" s="1"/>
      <c r="B82" s="1"/>
      <c r="C82" s="1"/>
      <c r="D82" s="1"/>
      <c r="E82" s="1"/>
    </row>
    <row r="83" spans="1:5" ht="21.75">
      <c r="A83" s="1"/>
      <c r="B83" s="1"/>
      <c r="C83" s="1"/>
      <c r="D83" s="1"/>
      <c r="E83" s="1"/>
    </row>
    <row r="84" spans="1:5" ht="21.75">
      <c r="A84" s="1"/>
      <c r="B84" s="1"/>
      <c r="C84" s="1"/>
      <c r="D84" s="1"/>
      <c r="E84" s="1"/>
    </row>
    <row r="85" spans="1:5" ht="21.75">
      <c r="A85" s="1"/>
      <c r="B85" s="1"/>
      <c r="C85" s="1"/>
      <c r="D85" s="1"/>
      <c r="E85" s="1"/>
    </row>
    <row r="86" spans="1:5" ht="21.75">
      <c r="A86" s="1"/>
      <c r="B86" s="1"/>
      <c r="C86" s="1"/>
      <c r="D86" s="1"/>
      <c r="E86" s="1"/>
    </row>
    <row r="87" spans="1:5" ht="21.75">
      <c r="A87" s="1"/>
      <c r="B87" s="1"/>
      <c r="C87" s="1"/>
      <c r="D87" s="1"/>
      <c r="E87" s="1"/>
    </row>
    <row r="88" spans="1:5" ht="21.75">
      <c r="A88" s="1"/>
      <c r="B88" s="1"/>
      <c r="C88" s="1"/>
      <c r="D88" s="1"/>
      <c r="E88" s="1"/>
    </row>
    <row r="89" spans="1:5" ht="21.75">
      <c r="A89" s="1"/>
      <c r="B89" s="1"/>
      <c r="C89" s="1"/>
      <c r="D89" s="1"/>
      <c r="E89" s="1"/>
    </row>
    <row r="90" spans="1:5" ht="21.75">
      <c r="A90" s="1"/>
      <c r="B90" s="1"/>
      <c r="C90" s="1"/>
      <c r="D90" s="1"/>
      <c r="E90" s="1"/>
    </row>
    <row r="91" spans="1:5" ht="21.75">
      <c r="A91" s="1"/>
      <c r="B91" s="1"/>
      <c r="C91" s="1"/>
      <c r="D91" s="1"/>
      <c r="E91" s="1"/>
    </row>
    <row r="92" spans="1:5" ht="21.75">
      <c r="A92" s="1"/>
      <c r="B92" s="1"/>
      <c r="C92" s="1"/>
      <c r="D92" s="1"/>
      <c r="E92" s="1"/>
    </row>
    <row r="93" spans="1:5" ht="21.75">
      <c r="A93" s="1"/>
      <c r="B93" s="1"/>
      <c r="C93" s="1"/>
      <c r="D93" s="1"/>
      <c r="E93" s="1"/>
    </row>
    <row r="94" spans="1:5" ht="21.75">
      <c r="A94" s="1"/>
      <c r="B94" s="1"/>
      <c r="C94" s="1"/>
      <c r="D94" s="1"/>
      <c r="E94" s="1"/>
    </row>
    <row r="95" spans="1:5" ht="21.75">
      <c r="A95" s="1"/>
      <c r="B95" s="1"/>
      <c r="C95" s="1"/>
      <c r="D95" s="1"/>
      <c r="E95" s="1"/>
    </row>
    <row r="96" spans="1:5" ht="21.75">
      <c r="A96" s="1"/>
      <c r="B96" s="1"/>
      <c r="C96" s="1"/>
      <c r="D96" s="1"/>
      <c r="E96" s="1"/>
    </row>
    <row r="97" spans="1:5" ht="21.75">
      <c r="A97" s="1"/>
      <c r="B97" s="1"/>
      <c r="C97" s="1"/>
      <c r="D97" s="1"/>
      <c r="E97" s="1"/>
    </row>
    <row r="98" spans="1:5" ht="21.75">
      <c r="A98" s="1"/>
      <c r="B98" s="1"/>
      <c r="C98" s="1"/>
      <c r="D98" s="1"/>
      <c r="E98" s="1"/>
    </row>
    <row r="99" spans="1:5" ht="21.75">
      <c r="A99" s="1"/>
      <c r="B99" s="1"/>
      <c r="C99" s="1"/>
      <c r="D99" s="1"/>
      <c r="E99" s="1"/>
    </row>
    <row r="100" spans="1:5" ht="21.75">
      <c r="A100" s="1"/>
      <c r="B100" s="1"/>
      <c r="C100" s="1"/>
      <c r="D100" s="1"/>
      <c r="E100" s="1"/>
    </row>
    <row r="101" spans="1:5" ht="21.75">
      <c r="A101" s="1"/>
      <c r="B101" s="1"/>
      <c r="C101" s="1"/>
      <c r="D101" s="1"/>
      <c r="E101" s="1"/>
    </row>
    <row r="102" spans="1:5" ht="21.75">
      <c r="A102" s="1"/>
      <c r="B102" s="1"/>
      <c r="C102" s="1"/>
      <c r="D102" s="1"/>
      <c r="E102" s="1"/>
    </row>
    <row r="103" spans="1:5" ht="21.75">
      <c r="A103" s="1"/>
      <c r="B103" s="1"/>
      <c r="C103" s="1"/>
      <c r="D103" s="1"/>
      <c r="E103" s="1"/>
    </row>
    <row r="104" spans="1:5" ht="21.75">
      <c r="A104" s="1"/>
      <c r="B104" s="1"/>
      <c r="C104" s="1"/>
      <c r="D104" s="1"/>
      <c r="E104" s="1"/>
    </row>
  </sheetData>
  <sheetProtection/>
  <mergeCells count="13">
    <mergeCell ref="A1:E1"/>
    <mergeCell ref="A2:E2"/>
    <mergeCell ref="A3:E3"/>
    <mergeCell ref="A4:E4"/>
    <mergeCell ref="A5:B5"/>
    <mergeCell ref="A37:E37"/>
    <mergeCell ref="A36:E36"/>
    <mergeCell ref="A73:E73"/>
    <mergeCell ref="A38:E38"/>
    <mergeCell ref="A72:E72"/>
    <mergeCell ref="A39:B39"/>
    <mergeCell ref="A75:E75"/>
    <mergeCell ref="A74:E74"/>
  </mergeCells>
  <printOptions/>
  <pageMargins left="0.49" right="0.37" top="0.38" bottom="0.54" header="0.3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"/>
  <sheetViews>
    <sheetView zoomScale="172" zoomScaleNormal="172" zoomScalePageLayoutView="0" workbookViewId="0" topLeftCell="A1">
      <selection activeCell="C36" sqref="C36"/>
    </sheetView>
  </sheetViews>
  <sheetFormatPr defaultColWidth="9.140625" defaultRowHeight="21.75"/>
  <cols>
    <col min="1" max="1" width="50.00390625" style="0" customWidth="1"/>
    <col min="3" max="3" width="18.00390625" style="0" customWidth="1"/>
    <col min="4" max="4" width="18.421875" style="0" customWidth="1"/>
  </cols>
  <sheetData>
    <row r="1" spans="1:4" ht="21.75">
      <c r="A1" s="274" t="s">
        <v>71</v>
      </c>
      <c r="B1" s="274"/>
      <c r="C1" s="274"/>
      <c r="D1" s="274"/>
    </row>
    <row r="2" spans="1:4" ht="21.75">
      <c r="A2" s="274" t="s">
        <v>79</v>
      </c>
      <c r="B2" s="274"/>
      <c r="C2" s="274"/>
      <c r="D2" s="274"/>
    </row>
    <row r="3" spans="1:4" ht="21.75">
      <c r="A3" s="274" t="s">
        <v>307</v>
      </c>
      <c r="B3" s="274"/>
      <c r="C3" s="274"/>
      <c r="D3" s="274"/>
    </row>
    <row r="4" spans="1:4" ht="21.75">
      <c r="A4" s="28" t="s">
        <v>0</v>
      </c>
      <c r="B4" s="28" t="s">
        <v>1</v>
      </c>
      <c r="C4" s="28" t="s">
        <v>2</v>
      </c>
      <c r="D4" s="28" t="s">
        <v>3</v>
      </c>
    </row>
    <row r="5" spans="1:4" ht="21.75">
      <c r="A5" s="29" t="s">
        <v>4</v>
      </c>
      <c r="B5" s="30" t="s">
        <v>19</v>
      </c>
      <c r="C5" s="31">
        <v>0</v>
      </c>
      <c r="D5" s="31"/>
    </row>
    <row r="6" spans="1:4" ht="21.75">
      <c r="A6" s="32" t="s">
        <v>77</v>
      </c>
      <c r="B6" s="33" t="s">
        <v>78</v>
      </c>
      <c r="C6" s="34">
        <v>0</v>
      </c>
      <c r="D6" s="34"/>
    </row>
    <row r="7" spans="1:4" ht="21.75">
      <c r="A7" s="32" t="s">
        <v>74</v>
      </c>
      <c r="B7" s="33" t="s">
        <v>20</v>
      </c>
      <c r="C7" s="34">
        <v>6881839.74</v>
      </c>
      <c r="D7" s="34"/>
    </row>
    <row r="8" spans="1:4" ht="21.75">
      <c r="A8" s="32" t="s">
        <v>118</v>
      </c>
      <c r="B8" s="33" t="s">
        <v>21</v>
      </c>
      <c r="C8" s="34">
        <v>16808792.44</v>
      </c>
      <c r="D8" s="34"/>
    </row>
    <row r="9" spans="1:4" ht="21.75">
      <c r="A9" s="32" t="s">
        <v>72</v>
      </c>
      <c r="B9" s="33" t="s">
        <v>20</v>
      </c>
      <c r="C9" s="34">
        <v>23733593.75</v>
      </c>
      <c r="D9" s="34"/>
    </row>
    <row r="10" spans="1:4" ht="21.75">
      <c r="A10" s="32" t="s">
        <v>73</v>
      </c>
      <c r="B10" s="33" t="s">
        <v>20</v>
      </c>
      <c r="C10" s="34">
        <v>673335.16</v>
      </c>
      <c r="D10" s="34"/>
    </row>
    <row r="11" spans="1:4" ht="21.75">
      <c r="A11" s="32" t="s">
        <v>290</v>
      </c>
      <c r="B11" s="33" t="s">
        <v>21</v>
      </c>
      <c r="C11" s="34">
        <v>20000000</v>
      </c>
      <c r="D11" s="34"/>
    </row>
    <row r="12" spans="1:4" ht="21.75">
      <c r="A12" s="32" t="s">
        <v>142</v>
      </c>
      <c r="B12" s="33" t="s">
        <v>197</v>
      </c>
      <c r="C12" s="34">
        <v>60000</v>
      </c>
      <c r="D12" s="34"/>
    </row>
    <row r="13" spans="1:4" ht="21.75">
      <c r="A13" s="32" t="s">
        <v>143</v>
      </c>
      <c r="B13" s="33" t="s">
        <v>198</v>
      </c>
      <c r="C13" s="34">
        <v>40525.26</v>
      </c>
      <c r="D13" s="34"/>
    </row>
    <row r="14" spans="1:4" ht="21.75">
      <c r="A14" s="32" t="s">
        <v>5</v>
      </c>
      <c r="B14" s="33" t="s">
        <v>69</v>
      </c>
      <c r="C14" s="35">
        <v>98832</v>
      </c>
      <c r="D14" s="34"/>
    </row>
    <row r="15" spans="1:4" ht="21.75">
      <c r="A15" s="32" t="s">
        <v>135</v>
      </c>
      <c r="B15" s="33">
        <v>704</v>
      </c>
      <c r="C15" s="35">
        <v>40000</v>
      </c>
      <c r="D15" s="34"/>
    </row>
    <row r="16" spans="1:4" ht="21.75">
      <c r="A16" s="32" t="s">
        <v>6</v>
      </c>
      <c r="B16" s="33">
        <v>510000</v>
      </c>
      <c r="C16" s="35">
        <v>925178</v>
      </c>
      <c r="D16" s="34"/>
    </row>
    <row r="17" spans="1:4" ht="21.75">
      <c r="A17" s="32" t="s">
        <v>145</v>
      </c>
      <c r="B17" s="33"/>
      <c r="C17" s="35">
        <v>7466973</v>
      </c>
      <c r="D17" s="34"/>
    </row>
    <row r="18" spans="1:4" ht="21.75">
      <c r="A18" s="32" t="s">
        <v>144</v>
      </c>
      <c r="B18" s="33"/>
      <c r="C18" s="117">
        <v>2932246</v>
      </c>
      <c r="D18" s="34"/>
    </row>
    <row r="19" spans="1:4" ht="21.75">
      <c r="A19" s="32" t="s">
        <v>7</v>
      </c>
      <c r="B19" s="33">
        <v>531000</v>
      </c>
      <c r="C19" s="34">
        <v>1021229.53</v>
      </c>
      <c r="D19" s="34"/>
    </row>
    <row r="20" spans="1:4" ht="21.75">
      <c r="A20" s="32" t="s">
        <v>8</v>
      </c>
      <c r="B20" s="33">
        <v>532000</v>
      </c>
      <c r="C20" s="34">
        <v>3327625.01</v>
      </c>
      <c r="D20" s="34"/>
    </row>
    <row r="21" spans="1:4" ht="21.75">
      <c r="A21" s="32" t="s">
        <v>9</v>
      </c>
      <c r="B21" s="33">
        <v>533000</v>
      </c>
      <c r="C21" s="34">
        <v>2428221.1</v>
      </c>
      <c r="D21" s="34"/>
    </row>
    <row r="22" spans="1:4" ht="21.75">
      <c r="A22" s="32" t="s">
        <v>10</v>
      </c>
      <c r="B22" s="33">
        <v>534000</v>
      </c>
      <c r="C22" s="34">
        <v>288527.26</v>
      </c>
      <c r="D22" s="34"/>
    </row>
    <row r="23" spans="1:4" ht="21.75">
      <c r="A23" s="32" t="s">
        <v>12</v>
      </c>
      <c r="B23" s="33">
        <v>541000</v>
      </c>
      <c r="C23" s="34">
        <v>1414541.96</v>
      </c>
      <c r="D23" s="34"/>
    </row>
    <row r="24" spans="1:4" ht="21.75">
      <c r="A24" s="32" t="s">
        <v>13</v>
      </c>
      <c r="B24" s="33">
        <v>542000</v>
      </c>
      <c r="C24" s="34">
        <v>6540000</v>
      </c>
      <c r="D24" s="34"/>
    </row>
    <row r="25" spans="1:4" ht="21.75">
      <c r="A25" s="32" t="s">
        <v>11</v>
      </c>
      <c r="B25" s="33">
        <v>560000</v>
      </c>
      <c r="C25" s="34">
        <v>2681545</v>
      </c>
      <c r="D25" s="34"/>
    </row>
    <row r="26" spans="1:4" ht="21.75">
      <c r="A26" s="32" t="s">
        <v>121</v>
      </c>
      <c r="B26" s="33">
        <v>821</v>
      </c>
      <c r="C26" s="34"/>
      <c r="D26" s="34">
        <v>57319932.94</v>
      </c>
    </row>
    <row r="27" spans="1:4" ht="21.75">
      <c r="A27" s="32" t="s">
        <v>14</v>
      </c>
      <c r="B27" s="33">
        <v>700</v>
      </c>
      <c r="C27" s="34"/>
      <c r="D27" s="34">
        <v>18341310.11</v>
      </c>
    </row>
    <row r="28" spans="1:4" ht="21.75">
      <c r="A28" s="32" t="s">
        <v>70</v>
      </c>
      <c r="B28" s="33"/>
      <c r="C28" s="34"/>
      <c r="D28" s="34">
        <v>18202881.81</v>
      </c>
    </row>
    <row r="29" spans="1:4" ht="21.75">
      <c r="A29" s="32" t="s">
        <v>122</v>
      </c>
      <c r="B29" s="33">
        <v>900</v>
      </c>
      <c r="C29" s="34"/>
      <c r="D29" s="34">
        <v>1481243.35</v>
      </c>
    </row>
    <row r="30" spans="1:4" ht="21.75">
      <c r="A30" s="32" t="s">
        <v>123</v>
      </c>
      <c r="B30" s="33"/>
      <c r="C30" s="34"/>
      <c r="D30" s="34">
        <v>448892</v>
      </c>
    </row>
    <row r="31" spans="1:4" ht="21.75">
      <c r="A31" s="32" t="s">
        <v>124</v>
      </c>
      <c r="B31" s="33">
        <v>600</v>
      </c>
      <c r="C31" s="34"/>
      <c r="D31" s="34">
        <v>102925</v>
      </c>
    </row>
    <row r="32" spans="1:4" ht="21.75">
      <c r="A32" s="32" t="s">
        <v>128</v>
      </c>
      <c r="B32" s="33"/>
      <c r="C32" s="34"/>
      <c r="D32" s="34">
        <v>1465820</v>
      </c>
    </row>
    <row r="33" spans="1:4" ht="21.75">
      <c r="A33" s="109"/>
      <c r="B33" s="108"/>
      <c r="C33" s="34"/>
      <c r="D33" s="34"/>
    </row>
    <row r="34" spans="1:4" ht="22.5" thickBot="1">
      <c r="A34" s="36" t="s">
        <v>18</v>
      </c>
      <c r="B34" s="37"/>
      <c r="C34" s="38">
        <f>SUM(C5:C32)</f>
        <v>97363005.21000001</v>
      </c>
      <c r="D34" s="38">
        <f>SUM(D5:D33)</f>
        <v>97363005.21</v>
      </c>
    </row>
    <row r="35" spans="1:4" ht="22.5" thickTop="1">
      <c r="A35" s="39"/>
      <c r="B35" s="39"/>
      <c r="C35" s="40"/>
      <c r="D35" s="40"/>
    </row>
    <row r="36" spans="1:4" ht="21.75">
      <c r="A36" s="39"/>
      <c r="B36" s="39"/>
      <c r="C36" s="40"/>
      <c r="D36" s="40"/>
    </row>
    <row r="37" spans="1:4" ht="21.75">
      <c r="A37" s="39"/>
      <c r="B37" s="39"/>
      <c r="C37" s="40"/>
      <c r="D37" s="40"/>
    </row>
    <row r="38" spans="1:4" ht="21.75">
      <c r="A38" s="39"/>
      <c r="B38" s="39"/>
      <c r="C38" s="40"/>
      <c r="D38" s="40"/>
    </row>
    <row r="39" spans="1:4" ht="21.75">
      <c r="A39" s="272"/>
      <c r="B39" s="272"/>
      <c r="C39" s="272"/>
      <c r="D39" s="272"/>
    </row>
    <row r="40" spans="1:4" ht="21.75">
      <c r="A40" s="272"/>
      <c r="B40" s="272"/>
      <c r="C40" s="272"/>
      <c r="D40" s="272"/>
    </row>
  </sheetData>
  <sheetProtection/>
  <mergeCells count="5">
    <mergeCell ref="A1:D1"/>
    <mergeCell ref="A2:D2"/>
    <mergeCell ref="A3:D3"/>
    <mergeCell ref="A39:D39"/>
    <mergeCell ref="A40:D40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70"/>
  <sheetViews>
    <sheetView zoomScale="124" zoomScaleNormal="124" zoomScalePageLayoutView="0" workbookViewId="0" topLeftCell="A1">
      <selection activeCell="C59" sqref="C59:E60"/>
    </sheetView>
  </sheetViews>
  <sheetFormatPr defaultColWidth="9.140625" defaultRowHeight="21.75"/>
  <cols>
    <col min="1" max="1" width="36.57421875" style="2" customWidth="1"/>
    <col min="2" max="2" width="18.140625" style="2" customWidth="1"/>
    <col min="3" max="3" width="18.421875" style="2" customWidth="1"/>
    <col min="4" max="4" width="9.140625" style="2" customWidth="1"/>
    <col min="5" max="5" width="18.28125" style="2" customWidth="1"/>
  </cols>
  <sheetData>
    <row r="1" spans="1:5" ht="23.25">
      <c r="A1" s="325" t="s">
        <v>146</v>
      </c>
      <c r="B1" s="325"/>
      <c r="C1" s="325"/>
      <c r="D1" s="325"/>
      <c r="E1" s="325"/>
    </row>
    <row r="2" spans="1:5" ht="23.25">
      <c r="A2" s="325" t="s">
        <v>160</v>
      </c>
      <c r="B2" s="325"/>
      <c r="C2" s="325"/>
      <c r="D2" s="325"/>
      <c r="E2" s="325"/>
    </row>
    <row r="3" spans="1:5" ht="23.25">
      <c r="A3" s="325" t="s">
        <v>296</v>
      </c>
      <c r="B3" s="325"/>
      <c r="C3" s="325"/>
      <c r="D3" s="325"/>
      <c r="E3" s="325"/>
    </row>
    <row r="4" spans="1:5" ht="23.25">
      <c r="A4" s="64" t="s">
        <v>80</v>
      </c>
      <c r="B4" s="64" t="s">
        <v>27</v>
      </c>
      <c r="C4" s="64" t="s">
        <v>147</v>
      </c>
      <c r="D4" s="64" t="s">
        <v>148</v>
      </c>
      <c r="E4" s="64" t="s">
        <v>149</v>
      </c>
    </row>
    <row r="5" spans="1:5" ht="23.25">
      <c r="A5" s="65"/>
      <c r="B5" s="66"/>
      <c r="C5" s="66"/>
      <c r="D5" s="66" t="s">
        <v>150</v>
      </c>
      <c r="E5" s="66" t="s">
        <v>151</v>
      </c>
    </row>
    <row r="6" spans="1:5" ht="23.25">
      <c r="A6" s="67" t="s">
        <v>152</v>
      </c>
      <c r="B6" s="68"/>
      <c r="C6" s="69"/>
      <c r="D6" s="68"/>
      <c r="E6" s="69"/>
    </row>
    <row r="7" spans="1:5" ht="23.25">
      <c r="A7" s="70" t="s">
        <v>33</v>
      </c>
      <c r="B7" s="71">
        <v>2380000</v>
      </c>
      <c r="C7" s="72">
        <v>3477973.19</v>
      </c>
      <c r="D7" s="73" t="s">
        <v>148</v>
      </c>
      <c r="E7" s="72">
        <v>1097973.19</v>
      </c>
    </row>
    <row r="8" spans="1:5" ht="23.25">
      <c r="A8" s="70" t="s">
        <v>153</v>
      </c>
      <c r="B8" s="71">
        <v>625000</v>
      </c>
      <c r="C8" s="72">
        <v>775093.2</v>
      </c>
      <c r="D8" s="73" t="s">
        <v>148</v>
      </c>
      <c r="E8" s="72">
        <v>150093.2</v>
      </c>
    </row>
    <row r="9" spans="1:5" ht="23.25">
      <c r="A9" s="70" t="s">
        <v>35</v>
      </c>
      <c r="B9" s="71">
        <v>350000</v>
      </c>
      <c r="C9" s="72">
        <v>353412.47</v>
      </c>
      <c r="D9" s="73" t="s">
        <v>148</v>
      </c>
      <c r="E9" s="72">
        <v>3412.47</v>
      </c>
    </row>
    <row r="10" spans="1:5" ht="23.25">
      <c r="A10" s="70" t="s">
        <v>36</v>
      </c>
      <c r="B10" s="71">
        <v>0</v>
      </c>
      <c r="C10" s="74">
        <v>0</v>
      </c>
      <c r="D10" s="73"/>
      <c r="E10" s="74">
        <v>0</v>
      </c>
    </row>
    <row r="11" spans="1:5" ht="23.25">
      <c r="A11" s="70" t="s">
        <v>37</v>
      </c>
      <c r="B11" s="71">
        <v>30000</v>
      </c>
      <c r="C11" s="72">
        <v>65289</v>
      </c>
      <c r="D11" s="73" t="s">
        <v>148</v>
      </c>
      <c r="E11" s="72">
        <v>35289</v>
      </c>
    </row>
    <row r="12" spans="1:5" ht="23.25">
      <c r="A12" s="70" t="s">
        <v>38</v>
      </c>
      <c r="B12" s="71">
        <v>0</v>
      </c>
      <c r="C12" s="74">
        <v>0</v>
      </c>
      <c r="D12" s="73"/>
      <c r="E12" s="74">
        <v>0</v>
      </c>
    </row>
    <row r="13" spans="1:5" ht="23.25">
      <c r="A13" s="70" t="s">
        <v>39</v>
      </c>
      <c r="B13" s="71">
        <v>32186770</v>
      </c>
      <c r="C13" s="72">
        <v>41773888.08</v>
      </c>
      <c r="D13" s="73" t="s">
        <v>148</v>
      </c>
      <c r="E13" s="72">
        <v>9587118.08</v>
      </c>
    </row>
    <row r="14" spans="1:5" ht="23.25">
      <c r="A14" s="70" t="s">
        <v>11</v>
      </c>
      <c r="B14" s="76">
        <v>9370000</v>
      </c>
      <c r="C14" s="72">
        <v>10874277</v>
      </c>
      <c r="D14" s="73" t="s">
        <v>148</v>
      </c>
      <c r="E14" s="72">
        <v>1504277</v>
      </c>
    </row>
    <row r="15" spans="1:5" ht="24" thickBot="1">
      <c r="A15" s="77" t="s">
        <v>154</v>
      </c>
      <c r="B15" s="78">
        <f>SUM(B7:B14)</f>
        <v>44941770</v>
      </c>
      <c r="C15" s="79">
        <f>SUM(C7:C14)</f>
        <v>57319932.94</v>
      </c>
      <c r="D15" s="270" t="s">
        <v>148</v>
      </c>
      <c r="E15" s="80">
        <f>SUM(E7:E14)</f>
        <v>12378162.94</v>
      </c>
    </row>
    <row r="16" spans="1:5" ht="23.25">
      <c r="A16" s="81"/>
      <c r="B16" s="81"/>
      <c r="C16" s="81"/>
      <c r="D16" s="81"/>
      <c r="E16" s="93"/>
    </row>
    <row r="17" spans="1:5" ht="23.25">
      <c r="A17" s="64" t="s">
        <v>80</v>
      </c>
      <c r="B17" s="64" t="s">
        <v>27</v>
      </c>
      <c r="C17" s="64" t="s">
        <v>155</v>
      </c>
      <c r="D17" s="64" t="s">
        <v>148</v>
      </c>
      <c r="E17" s="64" t="s">
        <v>149</v>
      </c>
    </row>
    <row r="18" spans="1:5" ht="23.25">
      <c r="A18" s="65"/>
      <c r="B18" s="66"/>
      <c r="C18" s="66"/>
      <c r="D18" s="66" t="s">
        <v>150</v>
      </c>
      <c r="E18" s="66" t="s">
        <v>151</v>
      </c>
    </row>
    <row r="19" spans="1:5" ht="23.25">
      <c r="A19" s="67" t="s">
        <v>156</v>
      </c>
      <c r="B19" s="71"/>
      <c r="C19" s="82"/>
      <c r="D19" s="71"/>
      <c r="E19" s="82"/>
    </row>
    <row r="20" spans="1:5" ht="23.25">
      <c r="A20" s="70" t="s">
        <v>42</v>
      </c>
      <c r="B20" s="53">
        <v>1364039</v>
      </c>
      <c r="C20" s="53">
        <v>925178</v>
      </c>
      <c r="D20" s="75" t="s">
        <v>148</v>
      </c>
      <c r="E20" s="72">
        <v>438861</v>
      </c>
    </row>
    <row r="21" spans="1:5" ht="23.25">
      <c r="A21" s="70" t="s">
        <v>112</v>
      </c>
      <c r="B21" s="53">
        <v>3779640</v>
      </c>
      <c r="C21" s="53">
        <v>3032091</v>
      </c>
      <c r="D21" s="75" t="s">
        <v>148</v>
      </c>
      <c r="E21" s="72">
        <v>747549</v>
      </c>
    </row>
    <row r="22" spans="1:5" ht="23.25">
      <c r="A22" s="70" t="s">
        <v>113</v>
      </c>
      <c r="B22" s="53">
        <v>10153906</v>
      </c>
      <c r="C22" s="53">
        <v>7367128</v>
      </c>
      <c r="D22" s="75" t="s">
        <v>148</v>
      </c>
      <c r="E22" s="72">
        <v>2786778</v>
      </c>
    </row>
    <row r="23" spans="1:5" ht="23.25">
      <c r="A23" s="70" t="s">
        <v>7</v>
      </c>
      <c r="B23" s="54">
        <v>3658915</v>
      </c>
      <c r="C23" s="54">
        <v>1021229.53</v>
      </c>
      <c r="D23" s="75" t="s">
        <v>148</v>
      </c>
      <c r="E23" s="72">
        <v>2637685.47</v>
      </c>
    </row>
    <row r="24" spans="1:5" ht="23.25">
      <c r="A24" s="70" t="s">
        <v>8</v>
      </c>
      <c r="B24" s="54">
        <v>6147970</v>
      </c>
      <c r="C24" s="54">
        <v>3327625.01</v>
      </c>
      <c r="D24" s="75" t="s">
        <v>148</v>
      </c>
      <c r="E24" s="72">
        <v>2820344.99</v>
      </c>
    </row>
    <row r="25" spans="1:5" ht="23.25">
      <c r="A25" s="70" t="s">
        <v>9</v>
      </c>
      <c r="B25" s="54">
        <v>4537400</v>
      </c>
      <c r="C25" s="54">
        <v>2428221.1</v>
      </c>
      <c r="D25" s="75" t="s">
        <v>148</v>
      </c>
      <c r="E25" s="72">
        <v>2109178.9</v>
      </c>
    </row>
    <row r="26" spans="1:5" ht="23.25">
      <c r="A26" s="70" t="s">
        <v>10</v>
      </c>
      <c r="B26" s="54">
        <v>419000</v>
      </c>
      <c r="C26" s="54">
        <v>288527.26</v>
      </c>
      <c r="D26" s="75" t="s">
        <v>148</v>
      </c>
      <c r="E26" s="72">
        <v>130472.74</v>
      </c>
    </row>
    <row r="27" spans="1:5" ht="23.25">
      <c r="A27" s="70" t="s">
        <v>12</v>
      </c>
      <c r="B27" s="54">
        <v>2014900</v>
      </c>
      <c r="C27" s="54">
        <v>1414541.96</v>
      </c>
      <c r="D27" s="75" t="s">
        <v>148</v>
      </c>
      <c r="E27" s="72">
        <v>600358.04</v>
      </c>
    </row>
    <row r="28" spans="1:5" ht="23.25">
      <c r="A28" s="70" t="s">
        <v>13</v>
      </c>
      <c r="B28" s="55">
        <v>7528800</v>
      </c>
      <c r="C28" s="54">
        <v>6540000</v>
      </c>
      <c r="D28" s="75" t="s">
        <v>148</v>
      </c>
      <c r="E28" s="55">
        <v>988800</v>
      </c>
    </row>
    <row r="29" spans="1:5" ht="23.25">
      <c r="A29" s="70" t="s">
        <v>11</v>
      </c>
      <c r="B29" s="54">
        <v>5337200</v>
      </c>
      <c r="C29" s="55">
        <v>2681545</v>
      </c>
      <c r="D29" s="75" t="s">
        <v>148</v>
      </c>
      <c r="E29" s="72">
        <v>2655655</v>
      </c>
    </row>
    <row r="30" spans="1:5" ht="23.25">
      <c r="A30" s="70" t="s">
        <v>157</v>
      </c>
      <c r="B30" s="54">
        <v>0</v>
      </c>
      <c r="C30" s="72">
        <v>0</v>
      </c>
      <c r="D30" s="73"/>
      <c r="E30" s="72">
        <v>0</v>
      </c>
    </row>
    <row r="31" spans="1:5" ht="23.25">
      <c r="A31" s="83" t="s">
        <v>18</v>
      </c>
      <c r="B31" s="84">
        <f>SUM(B20:B30)</f>
        <v>44941770</v>
      </c>
      <c r="C31" s="84">
        <f>SUM(C20:C30)</f>
        <v>29026086.860000003</v>
      </c>
      <c r="D31" s="268" t="s">
        <v>148</v>
      </c>
      <c r="E31" s="84">
        <f>SUM(E20:E30)</f>
        <v>15915683.14</v>
      </c>
    </row>
    <row r="32" spans="1:5" ht="23.25">
      <c r="A32" s="85"/>
      <c r="B32" s="86"/>
      <c r="C32" s="87"/>
      <c r="D32" s="88"/>
      <c r="E32" s="86"/>
    </row>
    <row r="33" spans="1:5" ht="23.25">
      <c r="A33" s="324" t="s">
        <v>158</v>
      </c>
      <c r="B33" s="324"/>
      <c r="C33" s="87">
        <f>C15-C31</f>
        <v>28293846.079999994</v>
      </c>
      <c r="D33" s="81"/>
      <c r="E33" s="81"/>
    </row>
    <row r="34" spans="1:5" ht="23.25">
      <c r="A34" s="63" t="s">
        <v>32</v>
      </c>
      <c r="B34" s="89" t="s">
        <v>41</v>
      </c>
      <c r="C34" s="90"/>
      <c r="D34" s="68"/>
      <c r="E34" s="68"/>
    </row>
    <row r="35" spans="1:5" ht="23.25">
      <c r="A35" s="325" t="s">
        <v>159</v>
      </c>
      <c r="B35" s="325"/>
      <c r="C35" s="91"/>
      <c r="D35" s="68"/>
      <c r="E35" s="68"/>
    </row>
    <row r="36" spans="1:5" ht="23.25">
      <c r="A36" s="325" t="s">
        <v>146</v>
      </c>
      <c r="B36" s="325"/>
      <c r="C36" s="325"/>
      <c r="D36" s="325"/>
      <c r="E36" s="325"/>
    </row>
    <row r="37" spans="1:5" ht="23.25">
      <c r="A37" s="325" t="s">
        <v>160</v>
      </c>
      <c r="B37" s="325"/>
      <c r="C37" s="325"/>
      <c r="D37" s="325"/>
      <c r="E37" s="325"/>
    </row>
    <row r="38" spans="1:5" ht="23.25">
      <c r="A38" s="325" t="s">
        <v>296</v>
      </c>
      <c r="B38" s="325"/>
      <c r="C38" s="325"/>
      <c r="D38" s="325"/>
      <c r="E38" s="325"/>
    </row>
    <row r="39" spans="1:5" ht="23.25">
      <c r="A39" s="64" t="s">
        <v>80</v>
      </c>
      <c r="B39" s="64" t="s">
        <v>27</v>
      </c>
      <c r="C39" s="64" t="s">
        <v>147</v>
      </c>
      <c r="D39" s="64" t="s">
        <v>148</v>
      </c>
      <c r="E39" s="64" t="s">
        <v>149</v>
      </c>
    </row>
    <row r="40" spans="1:5" ht="23.25">
      <c r="A40" s="65"/>
      <c r="B40" s="66"/>
      <c r="C40" s="66"/>
      <c r="D40" s="66" t="s">
        <v>150</v>
      </c>
      <c r="E40" s="66" t="s">
        <v>151</v>
      </c>
    </row>
    <row r="41" spans="1:5" ht="23.25">
      <c r="A41" s="67" t="s">
        <v>152</v>
      </c>
      <c r="B41" s="68"/>
      <c r="C41" s="69"/>
      <c r="D41" s="68"/>
      <c r="E41" s="69"/>
    </row>
    <row r="42" spans="1:5" ht="23.25">
      <c r="A42" s="70" t="s">
        <v>33</v>
      </c>
      <c r="B42" s="71">
        <v>2380000</v>
      </c>
      <c r="C42" s="72">
        <v>3477973.19</v>
      </c>
      <c r="D42" s="73" t="s">
        <v>148</v>
      </c>
      <c r="E42" s="72">
        <v>1097973.19</v>
      </c>
    </row>
    <row r="43" spans="1:5" ht="23.25">
      <c r="A43" s="70" t="s">
        <v>153</v>
      </c>
      <c r="B43" s="71">
        <v>625000</v>
      </c>
      <c r="C43" s="72">
        <v>775093.2</v>
      </c>
      <c r="D43" s="73" t="s">
        <v>148</v>
      </c>
      <c r="E43" s="72">
        <v>150093.2</v>
      </c>
    </row>
    <row r="44" spans="1:5" ht="23.25">
      <c r="A44" s="70" t="s">
        <v>35</v>
      </c>
      <c r="B44" s="71">
        <v>350000</v>
      </c>
      <c r="C44" s="72">
        <v>353412.47</v>
      </c>
      <c r="D44" s="73" t="s">
        <v>148</v>
      </c>
      <c r="E44" s="72">
        <v>3412.47</v>
      </c>
    </row>
    <row r="45" spans="1:5" ht="23.25">
      <c r="A45" s="70" t="s">
        <v>36</v>
      </c>
      <c r="B45" s="71">
        <v>0</v>
      </c>
      <c r="C45" s="74">
        <v>0</v>
      </c>
      <c r="D45" s="73"/>
      <c r="E45" s="74">
        <v>0</v>
      </c>
    </row>
    <row r="46" spans="1:5" ht="23.25">
      <c r="A46" s="70" t="s">
        <v>37</v>
      </c>
      <c r="B46" s="71">
        <v>30000</v>
      </c>
      <c r="C46" s="72">
        <v>65289</v>
      </c>
      <c r="D46" s="73" t="s">
        <v>148</v>
      </c>
      <c r="E46" s="72">
        <v>35289</v>
      </c>
    </row>
    <row r="47" spans="1:5" ht="23.25">
      <c r="A47" s="70" t="s">
        <v>38</v>
      </c>
      <c r="B47" s="71">
        <v>0</v>
      </c>
      <c r="C47" s="74">
        <v>0</v>
      </c>
      <c r="D47" s="73"/>
      <c r="E47" s="74">
        <v>0</v>
      </c>
    </row>
    <row r="48" spans="1:5" ht="23.25">
      <c r="A48" s="70" t="s">
        <v>39</v>
      </c>
      <c r="B48" s="71">
        <v>32186770</v>
      </c>
      <c r="C48" s="72">
        <v>41773888.08</v>
      </c>
      <c r="D48" s="73" t="s">
        <v>148</v>
      </c>
      <c r="E48" s="72">
        <v>9587118.08</v>
      </c>
    </row>
    <row r="49" spans="1:5" ht="23.25">
      <c r="A49" s="70" t="s">
        <v>11</v>
      </c>
      <c r="B49" s="76">
        <v>9370000</v>
      </c>
      <c r="C49" s="72">
        <v>10874277</v>
      </c>
      <c r="D49" s="73" t="s">
        <v>148</v>
      </c>
      <c r="E49" s="72">
        <v>1504277</v>
      </c>
    </row>
    <row r="50" spans="1:5" ht="24" thickBot="1">
      <c r="A50" s="77" t="s">
        <v>154</v>
      </c>
      <c r="B50" s="78">
        <f>SUM(B42:B49)</f>
        <v>44941770</v>
      </c>
      <c r="C50" s="79">
        <f>SUM(C42:C49)</f>
        <v>57319932.94</v>
      </c>
      <c r="D50" s="270" t="s">
        <v>148</v>
      </c>
      <c r="E50" s="80">
        <f>SUM(E42:E49)</f>
        <v>12378162.94</v>
      </c>
    </row>
    <row r="51" spans="1:5" ht="23.25">
      <c r="A51" s="81"/>
      <c r="B51" s="81"/>
      <c r="C51" s="81"/>
      <c r="D51" s="81"/>
      <c r="E51" s="93"/>
    </row>
    <row r="52" spans="1:5" ht="23.25">
      <c r="A52" s="64" t="s">
        <v>80</v>
      </c>
      <c r="B52" s="64" t="s">
        <v>27</v>
      </c>
      <c r="C52" s="64" t="s">
        <v>155</v>
      </c>
      <c r="D52" s="64" t="s">
        <v>148</v>
      </c>
      <c r="E52" s="64" t="s">
        <v>149</v>
      </c>
    </row>
    <row r="53" spans="1:5" ht="23.25">
      <c r="A53" s="65"/>
      <c r="B53" s="66"/>
      <c r="C53" s="66"/>
      <c r="D53" s="66" t="s">
        <v>150</v>
      </c>
      <c r="E53" s="66" t="s">
        <v>151</v>
      </c>
    </row>
    <row r="54" spans="1:5" ht="23.25">
      <c r="A54" s="67" t="s">
        <v>156</v>
      </c>
      <c r="B54" s="71"/>
      <c r="C54" s="82"/>
      <c r="D54" s="71"/>
      <c r="E54" s="82"/>
    </row>
    <row r="55" spans="1:5" ht="23.25">
      <c r="A55" s="70" t="s">
        <v>42</v>
      </c>
      <c r="B55" s="53">
        <v>1825318</v>
      </c>
      <c r="C55" s="53">
        <v>925178</v>
      </c>
      <c r="D55" s="75" t="s">
        <v>148</v>
      </c>
      <c r="E55" s="72">
        <v>438861</v>
      </c>
    </row>
    <row r="56" spans="1:5" ht="23.25">
      <c r="A56" s="70" t="s">
        <v>145</v>
      </c>
      <c r="B56" s="53">
        <v>9867090</v>
      </c>
      <c r="C56" s="53">
        <v>7466973</v>
      </c>
      <c r="D56" s="75" t="s">
        <v>148</v>
      </c>
      <c r="E56" s="72">
        <v>2400117</v>
      </c>
    </row>
    <row r="57" spans="1:5" ht="23.25">
      <c r="A57" s="70" t="s">
        <v>144</v>
      </c>
      <c r="B57" s="53">
        <v>4225424</v>
      </c>
      <c r="C57" s="53">
        <v>2932246</v>
      </c>
      <c r="D57" s="75" t="s">
        <v>148</v>
      </c>
      <c r="E57" s="72">
        <v>1293178</v>
      </c>
    </row>
    <row r="58" spans="1:5" ht="23.25">
      <c r="A58" s="70" t="s">
        <v>7</v>
      </c>
      <c r="B58" s="54">
        <v>3462715</v>
      </c>
      <c r="C58" s="54">
        <v>1021229.53</v>
      </c>
      <c r="D58" s="75" t="s">
        <v>148</v>
      </c>
      <c r="E58" s="72">
        <v>2637685.47</v>
      </c>
    </row>
    <row r="59" spans="1:5" ht="23.25">
      <c r="A59" s="70" t="s">
        <v>8</v>
      </c>
      <c r="B59" s="54">
        <v>5835923</v>
      </c>
      <c r="C59" s="54">
        <v>3327625.01</v>
      </c>
      <c r="D59" s="75" t="s">
        <v>148</v>
      </c>
      <c r="E59" s="72">
        <v>2820344.99</v>
      </c>
    </row>
    <row r="60" spans="1:5" ht="23.25">
      <c r="A60" s="70" t="s">
        <v>9</v>
      </c>
      <c r="B60" s="54">
        <v>4256400</v>
      </c>
      <c r="C60" s="54">
        <v>2428221.1</v>
      </c>
      <c r="D60" s="75" t="s">
        <v>148</v>
      </c>
      <c r="E60" s="72">
        <v>2109178.9</v>
      </c>
    </row>
    <row r="61" spans="1:5" ht="23.25">
      <c r="A61" s="70" t="s">
        <v>10</v>
      </c>
      <c r="B61" s="54">
        <v>405500</v>
      </c>
      <c r="C61" s="54">
        <v>288527.26</v>
      </c>
      <c r="D61" s="75" t="s">
        <v>148</v>
      </c>
      <c r="E61" s="72">
        <v>130472.74</v>
      </c>
    </row>
    <row r="62" spans="1:5" ht="23.25">
      <c r="A62" s="70" t="s">
        <v>12</v>
      </c>
      <c r="B62" s="54">
        <v>1946200</v>
      </c>
      <c r="C62" s="54">
        <v>1414541.96</v>
      </c>
      <c r="D62" s="75" t="s">
        <v>148</v>
      </c>
      <c r="E62" s="72">
        <v>600358.04</v>
      </c>
    </row>
    <row r="63" spans="1:5" ht="23.25">
      <c r="A63" s="70" t="s">
        <v>13</v>
      </c>
      <c r="B63" s="55">
        <v>7740000</v>
      </c>
      <c r="C63" s="54">
        <v>6540000</v>
      </c>
      <c r="D63" s="75" t="s">
        <v>148</v>
      </c>
      <c r="E63" s="55">
        <v>988800</v>
      </c>
    </row>
    <row r="64" spans="1:5" ht="23.25">
      <c r="A64" s="70" t="s">
        <v>11</v>
      </c>
      <c r="B64" s="54">
        <v>5377200</v>
      </c>
      <c r="C64" s="55">
        <v>2681545</v>
      </c>
      <c r="D64" s="75" t="s">
        <v>148</v>
      </c>
      <c r="E64" s="72">
        <v>2655655</v>
      </c>
    </row>
    <row r="65" spans="1:5" ht="23.25">
      <c r="A65" s="70" t="s">
        <v>157</v>
      </c>
      <c r="B65" s="54">
        <v>0</v>
      </c>
      <c r="C65" s="72">
        <v>0</v>
      </c>
      <c r="D65" s="73"/>
      <c r="E65" s="72">
        <v>0</v>
      </c>
    </row>
    <row r="66" spans="1:5" ht="23.25">
      <c r="A66" s="83" t="s">
        <v>18</v>
      </c>
      <c r="B66" s="84">
        <f>SUM(B55:B65)</f>
        <v>44941770</v>
      </c>
      <c r="C66" s="84">
        <f>SUM(C55:C65)</f>
        <v>29026086.860000003</v>
      </c>
      <c r="D66" s="268" t="s">
        <v>148</v>
      </c>
      <c r="E66" s="84">
        <f>SUM(E55:E65)</f>
        <v>16074651.14</v>
      </c>
    </row>
    <row r="67" spans="1:5" ht="23.25">
      <c r="A67" s="85"/>
      <c r="B67" s="86"/>
      <c r="C67" s="87"/>
      <c r="D67" s="88"/>
      <c r="E67" s="86"/>
    </row>
    <row r="68" spans="1:5" ht="23.25">
      <c r="A68" s="324" t="s">
        <v>158</v>
      </c>
      <c r="B68" s="324"/>
      <c r="C68" s="87">
        <f>C50-C66</f>
        <v>28293846.079999994</v>
      </c>
      <c r="D68" s="81"/>
      <c r="E68" s="81"/>
    </row>
    <row r="69" spans="1:5" ht="23.25">
      <c r="A69" s="63" t="s">
        <v>32</v>
      </c>
      <c r="B69" s="89" t="s">
        <v>41</v>
      </c>
      <c r="C69" s="90"/>
      <c r="D69" s="68"/>
      <c r="E69" s="68"/>
    </row>
    <row r="70" spans="1:5" ht="23.25">
      <c r="A70" s="325" t="s">
        <v>159</v>
      </c>
      <c r="B70" s="325"/>
      <c r="C70" s="91"/>
      <c r="D70" s="68"/>
      <c r="E70" s="68"/>
    </row>
  </sheetData>
  <sheetProtection/>
  <mergeCells count="10">
    <mergeCell ref="A68:B68"/>
    <mergeCell ref="A70:B70"/>
    <mergeCell ref="A38:E38"/>
    <mergeCell ref="A1:E1"/>
    <mergeCell ref="A2:E2"/>
    <mergeCell ref="A3:E3"/>
    <mergeCell ref="A33:B33"/>
    <mergeCell ref="A35:B35"/>
    <mergeCell ref="A37:E37"/>
    <mergeCell ref="A36:E36"/>
  </mergeCells>
  <printOptions/>
  <pageMargins left="0.58" right="0.4" top="0.34" bottom="0.52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2013-08-15T03:30:15Z</cp:lastPrinted>
  <dcterms:created xsi:type="dcterms:W3CDTF">2004-06-11T15:17:09Z</dcterms:created>
  <dcterms:modified xsi:type="dcterms:W3CDTF">2013-08-15T03:37:34Z</dcterms:modified>
  <cp:category/>
  <cp:version/>
  <cp:contentType/>
  <cp:contentStatus/>
</cp:coreProperties>
</file>