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<sst xmlns="http://schemas.openxmlformats.org/spreadsheetml/2006/main" count="1013" uniqueCount="315">
  <si>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</si>
  <si>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</si>
  <si>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</si>
  <si>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</si>
  <si>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</si>
  <si>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</si>
  <si>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</si>
  <si>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</si>
  <si>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</si>
  <si>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</si>
  <si>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</si>
  <si>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</si>
  <si>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</si>
  <si>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</si>
  <si>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</si>
  <si>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</si>
  <si>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</si>
  <si>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</si>
  <si>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</si>
  <si>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</si>
  <si>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</si>
  <si>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</si>
  <si>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</si>
  <si>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</si>
  <si>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</si>
  <si>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</si>
  <si>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</si>
  <si>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</si>
  <si>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</si>
  <si>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</si>
  <si>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</si>
  <si>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</si>
  <si>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</si>
  <si>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</si>
  <si>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</si>
  <si>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</si>
  <si>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</si>
  <si>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</si>
  <si>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</si>
  <si>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</si>
  <si>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</si>
  <si>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</si>
  <si>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</si>
  <si>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</si>
  <si>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</si>
  <si>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</si>
  <si>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</si>
  <si>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</si>
  <si>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</si>
  <si>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</si>
  <si>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</si>
  <si>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</si>
  <si>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</si>
  <si>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</si>
  <si>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</si>
  <si>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</si>
  <si>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</si>
  <si>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</si>
  <si>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</si>
  <si>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</si>
  <si>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</si>
  <si>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</si>
  <si>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</si>
  <si>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</si>
  <si>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</si>
  <si>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</si>
  <si>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</si>
  <si>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</si>
  <si>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</si>
  <si>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</si>
  <si>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</si>
  <si>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</si>
  <si>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</si>
  <si>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</si>
  <si>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</si>
  <si>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</si>
  <si>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</si>
  <si>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</si>
  <si>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</si>
  <si>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</si>
  <si>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</si>
  <si>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</si>
  <si>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</si>
  <si>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</si>
  <si>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</si>
  <si>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</si>
  <si>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</si>
  <si>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</si>
  <si>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</si>
  <si>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</si>
  <si>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</si>
  <si>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</si>
  <si>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</si>
  <si>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</si>
  <si>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</si>
  <si>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</si>
  <si>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</si>
  <si>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</si>
  <si>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</si>
  <si>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</si>
  <si>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</si>
  <si>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</si>
  <si>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</si>
  <si>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</si>
  <si>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</si>
  <si>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</si>
  <si>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</si>
  <si>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</si>
  <si>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</si>
  <si>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</si>
  <si>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</si>
  <si>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</si>
  <si>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</si>
  <si>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</si>
  <si>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</si>
  <si>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</si>
  <si>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</si>
  <si>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</si>
  <si>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</si>
  <si>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</si>
  <si>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</si>
  <si>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</si>
  <si>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</si>
  <si>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</si>
  <si>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</si>
  <si>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</si>
  <si>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</si>
  <si>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</si>
  <si>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</si>
  <si>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</si>
  <si>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</si>
  <si>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</si>
  <si>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</si>
  <si>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</si>
  <si>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</si>
  <si>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</si>
  <si>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</si>
  <si>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</si>
  <si>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</si>
  <si>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</si>
  <si>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</si>
  <si>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</si>
  <si>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</si>
  <si>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</si>
  <si>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</si>
  <si>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</si>
  <si>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</si>
  <si>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</si>
  <si>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</si>
  <si>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</si>
  <si>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</si>
  <si>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</si>
  <si>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</si>
  <si>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</si>
  <si>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</si>
  <si>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</si>
  <si>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</si>
  <si>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</si>
  <si>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งบรายรับ - รายจ่ายตามงบประมาณ ประจำปี 2555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</si>
  <si>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</si>
  <si>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</si>
  <si>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</si>
  <si>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</si>
  <si>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</si>
  <si>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</si>
  <si>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</si>
  <si>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</si>
  <si>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</si>
  <si>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ค่าใช้จ่ายในการเลือกตั้งฯ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</si>
  <si>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</si>
  <si>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</si>
  <si>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</si>
  <si>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</si>
  <si>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</si>
  <si>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</si>
  <si>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</si>
  <si>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</si>
  <si>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</si>
  <si>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</si>
  <si>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</si>
  <si>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</si>
  <si>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</si>
  <si>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</si>
  <si>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</si>
  <si>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</si>
  <si>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</si>
  <si>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</si>
  <si>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</si>
  <si>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</si>
  <si>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</si>
  <si>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</si>
  <si>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</si>
  <si>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</si>
  <si>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</si>
  <si>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</si>
  <si>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>ปีงบประมาณ 2556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</si>
  <si>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</si>
  <si>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</si>
  <si>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</si>
  <si>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</si>
  <si>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</si>
  <si>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</si>
  <si>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</si>
  <si>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</si>
  <si>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</si>
  <si>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</si>
  <si>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</si>
  <si>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</si>
  <si>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</si>
  <si>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</si>
  <si>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</si>
  <si>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</si>
  <si>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</si>
  <si>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</si>
  <si>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</si>
  <si>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</si>
  <si>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</si>
  <si>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</si>
  <si>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</si>
  <si>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</si>
  <si>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</si>
  <si>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</si>
  <si>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</si>
  <si>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</si>
  <si>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</si>
  <si>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</si>
  <si>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</si>
  <si>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</si>
  <si>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</si>
  <si>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</si>
  <si>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</si>
  <si>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</si>
  <si>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</si>
  <si>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</si>
  <si>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</si>
  <si>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</si>
  <si>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</si>
  <si>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</si>
  <si>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>เงินเดือน  (ฝ่ายการเมือง)</t>
  </si>
  <si>
    <t>เงินเดิอน  (ฝ่ายประจำ)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</si>
  <si>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</si>
  <si>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</si>
  <si>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</si>
  <si>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</si>
  <si>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</si>
  <si>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</si>
  <si>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</si>
  <si>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</si>
  <si>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</si>
  <si>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</si>
  <si>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</si>
  <si>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</si>
  <si>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</si>
  <si>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</si>
  <si>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</si>
  <si>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</si>
  <si>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</si>
  <si>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</si>
  <si>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</si>
  <si>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</si>
  <si>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</si>
  <si>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</si>
  <si>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*00311</t>
  </si>
  <si>
    <t>*00312</t>
  </si>
  <si>
    <t>*00321</t>
  </si>
  <si>
    <t>*00322</t>
  </si>
  <si>
    <t>*00411</t>
  </si>
  <si>
    <t>รวมเดือนนี้</t>
  </si>
  <si>
    <t>รวมตั้งแต่ต้นปี</t>
  </si>
  <si>
    <t>*00332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</si>
  <si>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</si>
  <si>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</si>
  <si>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</si>
  <si>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</si>
  <si>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</si>
  <si>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</si>
  <si>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</si>
  <si>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</si>
  <si>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</si>
  <si>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</si>
  <si>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</si>
  <si>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</si>
  <si>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</si>
  <si>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</si>
  <si>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</si>
  <si>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ค่าธรรมเนียมการศึกษาของผู้ดูแลเด็กเล็ก</t>
  </si>
  <si>
    <t>ธนาคาร กรุงไทย จำกัด  สาขาหัวหิน</t>
  </si>
  <si>
    <t>หัก</t>
  </si>
  <si>
    <t>.</t>
  </si>
  <si>
    <t>ณ วันที่  30 กันยายน 2556</t>
  </si>
  <si>
    <t>ค่าวัสดุ สื่อการเรียนการสอนสำหรับ ศพด.</t>
  </si>
  <si>
    <t>ทุนการศึกษาสำหรับ ผดด.</t>
  </si>
  <si>
    <t>ค่าใช้จ่ายโครงการฝึกอาชีพผู้ผ่านการบำบัดยาเสพติด</t>
  </si>
  <si>
    <t xml:space="preserve"> วันที่  30  กันยายน   2556</t>
  </si>
  <si>
    <t xml:space="preserve"> วันที่  30  กันยายน  2556</t>
  </si>
  <si>
    <t xml:space="preserve">  ณ วันที่  30  กันยายน  2556</t>
  </si>
  <si>
    <t>วันที่   30  กันยายน  2556</t>
  </si>
  <si>
    <t>ยอดคงเหลือตามรายงานธนาคาร ณ วันที่  30  กันยายน  พ.ศ. 2556</t>
  </si>
  <si>
    <t>ยอดคงเหลือตามบัญชี ณ วันที่ 30  กันยายน  พ.ศ.2556</t>
  </si>
  <si>
    <t>วันที่   30  กันยายน  พ.ศ.2556</t>
  </si>
  <si>
    <t>วันที่   30  กันยายน   พ.ศ.2556</t>
  </si>
  <si>
    <t>เลขที่บัญชี  722-1-45839-1</t>
  </si>
  <si>
    <t>ยอดคงเหลือตามรายงานธนาคาร ณ วันที่  30  กันยายน   พ.ศ. 2556</t>
  </si>
  <si>
    <t>ยอดคงเหลือตามบัญชี ณ วันที่ 30 กันยายน  พ.ศ.2556</t>
  </si>
  <si>
    <t>ประจำเดือน  กันยายน   2556</t>
  </si>
  <si>
    <t>ตั้งแต่วันที่  1  ตุลาคม พ.ศ. 2555 ถึงวันที่   30  กันยายน  2556</t>
  </si>
  <si>
    <t>ตั้งแต่วันที่ 1 ตุลาคม 2555 ถึง วันที่ 30 กันยายน  2556</t>
  </si>
  <si>
    <t>ตั้งแต่วันที่ 1 ตุลาคม 2555 ถึง วันที่ 30 กันยายน 2556</t>
  </si>
  <si>
    <t>งบกลาง (จ่ายจากเงินอุดหนุน ฉก.)</t>
  </si>
  <si>
    <r>
      <t xml:space="preserve">ค่าจ้างชั่วคราว </t>
    </r>
    <r>
      <rPr>
        <sz val="11"/>
        <rFont val="TH SarabunPSK"/>
        <family val="2"/>
      </rPr>
      <t>(จ่ายจากเงินอุดหนุน ฉก)</t>
    </r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</si>
  <si>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</si>
  <si>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</si>
  <si>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</si>
  <si>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 xml:space="preserve">ค่าใช้สอย  </t>
  </si>
  <si>
    <t>เงินเดือน  (ฝ่ายประจำ) (อุดหนุน ฉก.)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</si>
</sst>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9"/>
      <name val="Angsana New"/>
      <family val="1"/>
    </font>
    <font>
      <sz val="9"/>
      <name val="Cordia New"/>
      <family val="2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2" fillId="0" borderId="0" xfId="37" applyFont="1" applyAlignment="1">
      <alignment/>
    </xf>
    <xf numFmtId="43" fontId="73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24" xfId="37" applyFont="1" applyBorder="1" applyAlignment="1">
      <alignment horizontal="right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1" fillId="0" borderId="27" xfId="37" applyFont="1" applyBorder="1" applyAlignment="1">
      <alignment horizontal="center"/>
    </xf>
    <xf numFmtId="43" fontId="21" fillId="0" borderId="16" xfId="37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8" xfId="37" applyFont="1" applyBorder="1" applyAlignment="1">
      <alignment/>
    </xf>
    <xf numFmtId="43" fontId="21" fillId="0" borderId="17" xfId="37" applyFont="1" applyBorder="1" applyAlignment="1">
      <alignment/>
    </xf>
    <xf numFmtId="43" fontId="21" fillId="0" borderId="28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left"/>
    </xf>
    <xf numFmtId="43" fontId="28" fillId="0" borderId="17" xfId="37" applyFont="1" applyBorder="1" applyAlignment="1">
      <alignment/>
    </xf>
    <xf numFmtId="0" fontId="28" fillId="0" borderId="17" xfId="0" applyFont="1" applyBorder="1" applyAlignment="1">
      <alignment/>
    </xf>
    <xf numFmtId="43" fontId="28" fillId="0" borderId="17" xfId="37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43" fontId="26" fillId="0" borderId="17" xfId="37" applyFont="1" applyBorder="1" applyAlignment="1">
      <alignment/>
    </xf>
    <xf numFmtId="43" fontId="26" fillId="0" borderId="17" xfId="37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43" fontId="29" fillId="0" borderId="17" xfId="37" applyFont="1" applyBorder="1" applyAlignment="1">
      <alignment/>
    </xf>
    <xf numFmtId="43" fontId="29" fillId="0" borderId="17" xfId="37" applyFont="1" applyBorder="1" applyAlignment="1">
      <alignment horizontal="right"/>
    </xf>
    <xf numFmtId="43" fontId="29" fillId="0" borderId="17" xfId="37" applyFont="1" applyBorder="1" applyAlignment="1">
      <alignment/>
    </xf>
    <xf numFmtId="0" fontId="27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right"/>
    </xf>
    <xf numFmtId="43" fontId="28" fillId="0" borderId="17" xfId="37" applyFont="1" applyBorder="1" applyAlignment="1">
      <alignment horizontal="center"/>
    </xf>
    <xf numFmtId="43" fontId="28" fillId="0" borderId="16" xfId="37" applyFont="1" applyBorder="1" applyAlignment="1">
      <alignment horizontal="center"/>
    </xf>
    <xf numFmtId="43" fontId="26" fillId="0" borderId="17" xfId="0" applyNumberFormat="1" applyFont="1" applyBorder="1" applyAlignment="1">
      <alignment horizontal="center"/>
    </xf>
    <xf numFmtId="43" fontId="26" fillId="0" borderId="17" xfId="0" applyNumberFormat="1" applyFont="1" applyBorder="1" applyAlignment="1">
      <alignment horizontal="right"/>
    </xf>
    <xf numFmtId="43" fontId="29" fillId="0" borderId="17" xfId="37" applyFont="1" applyBorder="1" applyAlignment="1">
      <alignment horizontal="center"/>
    </xf>
    <xf numFmtId="43" fontId="29" fillId="0" borderId="16" xfId="37" applyFont="1" applyBorder="1" applyAlignment="1">
      <alignment horizontal="center"/>
    </xf>
    <xf numFmtId="43" fontId="26" fillId="0" borderId="17" xfId="37" applyFont="1" applyBorder="1" applyAlignment="1">
      <alignment horizontal="center"/>
    </xf>
    <xf numFmtId="43" fontId="26" fillId="0" borderId="16" xfId="37" applyFont="1" applyBorder="1" applyAlignment="1">
      <alignment horizontal="center"/>
    </xf>
    <xf numFmtId="43" fontId="27" fillId="0" borderId="17" xfId="37" applyFont="1" applyBorder="1" applyAlignment="1">
      <alignment/>
    </xf>
    <xf numFmtId="0" fontId="27" fillId="33" borderId="17" xfId="0" applyFont="1" applyFill="1" applyBorder="1" applyAlignment="1">
      <alignment horizontal="right"/>
    </xf>
    <xf numFmtId="43" fontId="27" fillId="33" borderId="17" xfId="37" applyFont="1" applyFill="1" applyBorder="1" applyAlignment="1">
      <alignment/>
    </xf>
    <xf numFmtId="43" fontId="26" fillId="0" borderId="10" xfId="37" applyFont="1" applyBorder="1" applyAlignment="1">
      <alignment horizontal="right"/>
    </xf>
    <xf numFmtId="0" fontId="29" fillId="0" borderId="20" xfId="0" applyFont="1" applyBorder="1" applyAlignment="1">
      <alignment horizontal="right"/>
    </xf>
    <xf numFmtId="43" fontId="29" fillId="0" borderId="20" xfId="37" applyFont="1" applyBorder="1" applyAlignment="1">
      <alignment/>
    </xf>
    <xf numFmtId="43" fontId="29" fillId="0" borderId="20" xfId="37" applyFont="1" applyBorder="1" applyAlignment="1">
      <alignment horizontal="right"/>
    </xf>
    <xf numFmtId="207" fontId="29" fillId="0" borderId="20" xfId="37" applyNumberFormat="1" applyFont="1" applyBorder="1" applyAlignment="1">
      <alignment/>
    </xf>
    <xf numFmtId="43" fontId="22" fillId="0" borderId="0" xfId="37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3" fontId="32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29" fillId="0" borderId="17" xfId="37" applyFont="1" applyBorder="1" applyAlignment="1">
      <alignment horizontal="center" vertical="justify"/>
    </xf>
    <xf numFmtId="208" fontId="29" fillId="0" borderId="17" xfId="37" applyNumberFormat="1" applyFont="1" applyBorder="1" applyAlignment="1">
      <alignment/>
    </xf>
    <xf numFmtId="208" fontId="29" fillId="0" borderId="20" xfId="37" applyNumberFormat="1" applyFont="1" applyBorder="1" applyAlignment="1">
      <alignment/>
    </xf>
    <xf numFmtId="43" fontId="29" fillId="0" borderId="20" xfId="37" applyNumberFormat="1" applyFont="1" applyBorder="1" applyAlignment="1">
      <alignment horizontal="right"/>
    </xf>
    <xf numFmtId="208" fontId="29" fillId="0" borderId="20" xfId="37" applyNumberFormat="1" applyFont="1" applyBorder="1" applyAlignment="1">
      <alignment horizontal="right"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43" fontId="29" fillId="0" borderId="0" xfId="37" applyFont="1" applyBorder="1" applyAlignment="1">
      <alignment horizontal="center"/>
    </xf>
    <xf numFmtId="43" fontId="29" fillId="0" borderId="0" xfId="37" applyFont="1" applyBorder="1" applyAlignment="1">
      <alignment horizontal="right"/>
    </xf>
    <xf numFmtId="43" fontId="29" fillId="0" borderId="0" xfId="37" applyFont="1" applyBorder="1" applyAlignment="1">
      <alignment horizontal="center" vertical="justify"/>
    </xf>
    <xf numFmtId="0" fontId="31" fillId="0" borderId="0" xfId="0" applyFont="1" applyBorder="1" applyAlignment="1">
      <alignment/>
    </xf>
    <xf numFmtId="43" fontId="24" fillId="0" borderId="30" xfId="37" applyFont="1" applyBorder="1" applyAlignment="1">
      <alignment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0" fontId="29" fillId="0" borderId="27" xfId="0" applyFont="1" applyBorder="1" applyAlignment="1">
      <alignment horizontal="right"/>
    </xf>
    <xf numFmtId="43" fontId="29" fillId="0" borderId="27" xfId="37" applyFont="1" applyBorder="1" applyAlignment="1">
      <alignment horizontal="center"/>
    </xf>
    <xf numFmtId="43" fontId="29" fillId="0" borderId="27" xfId="37" applyFont="1" applyBorder="1" applyAlignment="1">
      <alignment horizontal="right"/>
    </xf>
    <xf numFmtId="43" fontId="29" fillId="0" borderId="27" xfId="37" applyFont="1" applyBorder="1" applyAlignment="1">
      <alignment horizontal="center" vertical="justify"/>
    </xf>
    <xf numFmtId="43" fontId="21" fillId="0" borderId="0" xfId="37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Alignment="1">
      <alignment horizontal="left"/>
    </xf>
    <xf numFmtId="43" fontId="21" fillId="0" borderId="0" xfId="37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43" fontId="21" fillId="0" borderId="0" xfId="37" applyFont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43" fontId="24" fillId="0" borderId="33" xfId="37" applyFont="1" applyBorder="1" applyAlignment="1">
      <alignment/>
    </xf>
    <xf numFmtId="0" fontId="21" fillId="0" borderId="0" xfId="0" applyFont="1" applyFill="1" applyBorder="1" applyAlignment="1">
      <alignment horizontal="center"/>
    </xf>
    <xf numFmtId="43" fontId="21" fillId="0" borderId="0" xfId="37" applyFont="1" applyBorder="1" applyAlignment="1">
      <alignment/>
    </xf>
    <xf numFmtId="43" fontId="21" fillId="0" borderId="29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4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4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0" fontId="24" fillId="0" borderId="30" xfId="0" applyFont="1" applyBorder="1" applyAlignment="1">
      <alignment/>
    </xf>
    <xf numFmtId="43" fontId="24" fillId="0" borderId="30" xfId="37" applyFont="1" applyBorder="1" applyAlignment="1">
      <alignment horizontal="right"/>
    </xf>
    <xf numFmtId="43" fontId="24" fillId="34" borderId="30" xfId="0" applyNumberFormat="1" applyFont="1" applyFill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tabSelected="1" zoomScale="150" zoomScaleNormal="150" zoomScalePageLayoutView="0" workbookViewId="0" topLeftCell="A1">
      <selection activeCell="A9" sqref="A9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55" t="s">
        <v>159</v>
      </c>
      <c r="B1" s="255"/>
      <c r="C1" s="255"/>
      <c r="D1" s="255"/>
    </row>
    <row r="2" spans="1:4" s="1" customFormat="1" ht="20.25" customHeight="1">
      <c r="A2" s="255" t="s">
        <v>81</v>
      </c>
      <c r="B2" s="255"/>
      <c r="C2" s="255"/>
      <c r="D2" s="255"/>
    </row>
    <row r="3" spans="1:4" s="1" customFormat="1" ht="21">
      <c r="A3" s="255" t="s">
        <v>296</v>
      </c>
      <c r="B3" s="255"/>
      <c r="C3" s="255"/>
      <c r="D3" s="255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3127589.75</v>
      </c>
      <c r="C5" s="22"/>
      <c r="D5" s="22">
        <v>64283326.87</v>
      </c>
    </row>
    <row r="6" spans="1:4" s="1" customFormat="1" ht="21">
      <c r="A6" s="1" t="s">
        <v>164</v>
      </c>
      <c r="B6" s="22">
        <v>83048.69</v>
      </c>
      <c r="C6" s="22"/>
      <c r="D6" s="22">
        <v>1761402.63</v>
      </c>
    </row>
    <row r="7" spans="1:4" s="1" customFormat="1" ht="21">
      <c r="A7" s="1" t="s">
        <v>165</v>
      </c>
      <c r="B7" s="22">
        <v>472920</v>
      </c>
      <c r="C7" s="22"/>
      <c r="D7" s="22">
        <v>9391340</v>
      </c>
    </row>
    <row r="8" spans="1:4" s="1" customFormat="1" ht="21">
      <c r="A8" s="1" t="s">
        <v>86</v>
      </c>
      <c r="B8" s="22">
        <v>127000</v>
      </c>
      <c r="C8" s="22"/>
      <c r="D8" s="22">
        <v>1512812</v>
      </c>
    </row>
    <row r="9" spans="1:4" s="1" customFormat="1" ht="21">
      <c r="A9" s="1" t="s">
        <v>166</v>
      </c>
      <c r="B9" s="22">
        <v>103000</v>
      </c>
      <c r="C9" s="22"/>
      <c r="D9" s="22">
        <v>4561340</v>
      </c>
    </row>
    <row r="10" spans="1:4" s="1" customFormat="1" ht="21">
      <c r="A10" s="1" t="s">
        <v>139</v>
      </c>
      <c r="B10" s="22">
        <v>258.1</v>
      </c>
      <c r="C10" s="22"/>
      <c r="D10" s="22">
        <v>9679.64</v>
      </c>
    </row>
    <row r="11" spans="2:4" s="1" customFormat="1" ht="21">
      <c r="B11" s="22"/>
      <c r="C11" s="22"/>
      <c r="D11" s="22"/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3913816.54</v>
      </c>
      <c r="C18" s="58"/>
      <c r="D18" s="92">
        <f>SUM(D5:D17)</f>
        <v>81519901.14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5979569.89</v>
      </c>
      <c r="C20" s="22"/>
      <c r="D20" s="22">
        <v>38018050.62</v>
      </c>
    </row>
    <row r="21" spans="1:4" s="1" customFormat="1" ht="21">
      <c r="A21" s="1" t="s">
        <v>163</v>
      </c>
      <c r="B21" s="22">
        <v>320942.74</v>
      </c>
      <c r="C21" s="22"/>
      <c r="D21" s="22">
        <v>2596034.54</v>
      </c>
    </row>
    <row r="22" spans="1:4" s="1" customFormat="1" ht="21">
      <c r="A22" s="1" t="s">
        <v>84</v>
      </c>
      <c r="B22" s="22">
        <v>200000</v>
      </c>
      <c r="C22" s="22"/>
      <c r="D22" s="22">
        <v>763411.25</v>
      </c>
    </row>
    <row r="23" spans="1:4" s="1" customFormat="1" ht="21">
      <c r="A23" s="1" t="s">
        <v>161</v>
      </c>
      <c r="B23" s="22">
        <v>1189740</v>
      </c>
      <c r="C23" s="22"/>
      <c r="D23" s="22">
        <v>9337640</v>
      </c>
    </row>
    <row r="24" spans="1:4" s="1" customFormat="1" ht="21">
      <c r="A24" s="1" t="s">
        <v>162</v>
      </c>
      <c r="B24" s="22">
        <v>0</v>
      </c>
      <c r="C24" s="22"/>
      <c r="D24" s="22">
        <v>4561340</v>
      </c>
    </row>
    <row r="25" spans="1:4" s="1" customFormat="1" ht="21">
      <c r="A25" s="1" t="s">
        <v>118</v>
      </c>
      <c r="B25" s="22">
        <v>0</v>
      </c>
      <c r="C25" s="22"/>
      <c r="D25" s="22">
        <v>1461371</v>
      </c>
    </row>
    <row r="26" spans="1:4" s="1" customFormat="1" ht="21">
      <c r="A26" s="1" t="s">
        <v>68</v>
      </c>
      <c r="B26" s="22">
        <v>0</v>
      </c>
      <c r="C26" s="22"/>
      <c r="D26" s="22">
        <v>1312970.21</v>
      </c>
    </row>
    <row r="27" spans="1:4" s="1" customFormat="1" ht="21">
      <c r="A27" s="1" t="s">
        <v>5</v>
      </c>
      <c r="B27" s="22">
        <v>65280</v>
      </c>
      <c r="C27" s="22"/>
      <c r="D27" s="22">
        <v>1544020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7755532.63</v>
      </c>
      <c r="C31" s="58"/>
      <c r="D31" s="92">
        <f>SUM(D20:D30)</f>
        <v>59594837.62</v>
      </c>
    </row>
    <row r="32" spans="1:4" s="1" customFormat="1" ht="21.75" thickTop="1">
      <c r="A32" s="52" t="s">
        <v>85</v>
      </c>
      <c r="B32" s="58">
        <f>B18-B31</f>
        <v>-3841716.09</v>
      </c>
      <c r="C32" s="58"/>
      <c r="D32" s="58">
        <f>D18-D31</f>
        <v>21925063.520000003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56" t="s">
        <v>274</v>
      </c>
      <c r="B35" s="256"/>
      <c r="C35" s="256"/>
      <c r="D35" s="256"/>
      <c r="E35" s="48"/>
      <c r="F35" s="48"/>
    </row>
    <row r="36" spans="1:6" s="1" customFormat="1" ht="21">
      <c r="A36" s="256" t="s">
        <v>273</v>
      </c>
      <c r="B36" s="256"/>
      <c r="C36" s="256"/>
      <c r="D36" s="256"/>
      <c r="E36" s="48"/>
      <c r="F36" s="48"/>
    </row>
    <row r="37" spans="1:6" s="3" customFormat="1" ht="23.25">
      <c r="A37" s="257" t="s">
        <v>129</v>
      </c>
      <c r="B37" s="257"/>
      <c r="C37" s="257"/>
      <c r="D37" s="257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="160" zoomScaleNormal="160" zoomScalePageLayoutView="0" workbookViewId="0" topLeftCell="A1">
      <selection activeCell="E27" sqref="E27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6" customFormat="1" ht="17.25">
      <c r="A1" s="307" t="s">
        <v>196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s="166" customFormat="1" ht="17.25">
      <c r="A2" s="307" t="s">
        <v>197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5" s="166" customFormat="1" ht="17.25">
      <c r="A3" s="308" t="s">
        <v>306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5" s="166" customFormat="1" ht="17.25">
      <c r="A4" s="167" t="s">
        <v>30</v>
      </c>
      <c r="B4" s="168" t="s">
        <v>27</v>
      </c>
      <c r="C4" s="169" t="s">
        <v>18</v>
      </c>
      <c r="D4" s="168" t="s">
        <v>198</v>
      </c>
      <c r="E4" s="169" t="s">
        <v>199</v>
      </c>
      <c r="F4" s="168" t="s">
        <v>200</v>
      </c>
      <c r="G4" s="169" t="s">
        <v>201</v>
      </c>
      <c r="H4" s="168" t="s">
        <v>202</v>
      </c>
      <c r="I4" s="169" t="s">
        <v>203</v>
      </c>
      <c r="J4" s="168" t="s">
        <v>204</v>
      </c>
      <c r="K4" s="169" t="s">
        <v>205</v>
      </c>
      <c r="L4" s="168" t="s">
        <v>206</v>
      </c>
      <c r="M4" s="169" t="s">
        <v>207</v>
      </c>
      <c r="N4" s="169" t="s">
        <v>208</v>
      </c>
      <c r="O4" s="169" t="s">
        <v>42</v>
      </c>
    </row>
    <row r="5" spans="1:15" s="166" customFormat="1" ht="17.25">
      <c r="A5" s="170"/>
      <c r="B5" s="171"/>
      <c r="C5" s="172"/>
      <c r="D5" s="171"/>
      <c r="E5" s="172" t="s">
        <v>209</v>
      </c>
      <c r="F5" s="171"/>
      <c r="G5" s="172"/>
      <c r="H5" s="171" t="s">
        <v>210</v>
      </c>
      <c r="I5" s="172" t="s">
        <v>211</v>
      </c>
      <c r="J5" s="171" t="s">
        <v>212</v>
      </c>
      <c r="K5" s="172" t="s">
        <v>213</v>
      </c>
      <c r="L5" s="171" t="s">
        <v>214</v>
      </c>
      <c r="M5" s="172"/>
      <c r="N5" s="172" t="s">
        <v>215</v>
      </c>
      <c r="O5" s="172"/>
    </row>
    <row r="6" spans="1:15" s="166" customFormat="1" ht="17.25">
      <c r="A6" s="170"/>
      <c r="B6" s="171"/>
      <c r="C6" s="172"/>
      <c r="D6" s="171"/>
      <c r="E6" s="172"/>
      <c r="F6" s="171"/>
      <c r="G6" s="172"/>
      <c r="H6" s="171"/>
      <c r="I6" s="173"/>
      <c r="J6" s="172" t="s">
        <v>216</v>
      </c>
      <c r="K6" s="171" t="s">
        <v>217</v>
      </c>
      <c r="L6" s="172" t="s">
        <v>218</v>
      </c>
      <c r="M6" s="174"/>
      <c r="N6" s="172"/>
      <c r="O6" s="172"/>
    </row>
    <row r="7" spans="1:15" s="166" customFormat="1" ht="17.25">
      <c r="A7" s="170"/>
      <c r="B7" s="171"/>
      <c r="C7" s="172"/>
      <c r="D7" s="171" t="s">
        <v>219</v>
      </c>
      <c r="E7" s="172" t="s">
        <v>220</v>
      </c>
      <c r="F7" s="171" t="s">
        <v>221</v>
      </c>
      <c r="G7" s="172" t="s">
        <v>222</v>
      </c>
      <c r="H7" s="171" t="s">
        <v>223</v>
      </c>
      <c r="I7" s="172" t="s">
        <v>224</v>
      </c>
      <c r="J7" s="171" t="s">
        <v>225</v>
      </c>
      <c r="K7" s="172" t="s">
        <v>226</v>
      </c>
      <c r="L7" s="171" t="s">
        <v>227</v>
      </c>
      <c r="M7" s="172" t="s">
        <v>228</v>
      </c>
      <c r="N7" s="172" t="s">
        <v>229</v>
      </c>
      <c r="O7" s="172" t="s">
        <v>230</v>
      </c>
    </row>
    <row r="8" spans="1:15" s="166" customFormat="1" ht="17.25">
      <c r="A8" s="329" t="s">
        <v>41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1"/>
    </row>
    <row r="9" spans="1:16" s="166" customFormat="1" ht="17.25">
      <c r="A9" s="331" t="s">
        <v>42</v>
      </c>
      <c r="B9" s="330">
        <v>1400932</v>
      </c>
      <c r="C9" s="330">
        <v>1265591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3">
        <v>1265591</v>
      </c>
      <c r="P9" s="189">
        <f>SUM(O9)</f>
        <v>1265591</v>
      </c>
    </row>
    <row r="10" spans="1:16" s="166" customFormat="1" ht="17.25">
      <c r="A10" s="331" t="s">
        <v>308</v>
      </c>
      <c r="B10" s="330">
        <v>0</v>
      </c>
      <c r="C10" s="330">
        <v>8058740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3">
        <v>8058740</v>
      </c>
      <c r="P10" s="189"/>
    </row>
    <row r="11" spans="1:16" s="166" customFormat="1" ht="17.25">
      <c r="A11" s="331" t="s">
        <v>231</v>
      </c>
      <c r="B11" s="330">
        <v>9400343</v>
      </c>
      <c r="C11" s="334">
        <v>9111702</v>
      </c>
      <c r="D11" s="330">
        <v>6727011</v>
      </c>
      <c r="E11" s="330"/>
      <c r="F11" s="330">
        <v>519880</v>
      </c>
      <c r="G11" s="330">
        <v>688133</v>
      </c>
      <c r="H11" s="330">
        <v>180000</v>
      </c>
      <c r="I11" s="330"/>
      <c r="J11" s="330"/>
      <c r="K11" s="330"/>
      <c r="L11" s="330">
        <v>808518</v>
      </c>
      <c r="M11" s="330">
        <v>188160</v>
      </c>
      <c r="N11" s="330">
        <v>0</v>
      </c>
      <c r="O11" s="335"/>
      <c r="P11" s="189">
        <f>SUM(D11:O11)</f>
        <v>9111702</v>
      </c>
    </row>
    <row r="12" spans="1:16" s="166" customFormat="1" ht="17.25">
      <c r="A12" s="331" t="s">
        <v>142</v>
      </c>
      <c r="B12" s="330">
        <v>3696753</v>
      </c>
      <c r="C12" s="334">
        <v>3594780</v>
      </c>
      <c r="D12" s="330">
        <v>1168367</v>
      </c>
      <c r="E12" s="330"/>
      <c r="F12" s="330">
        <v>303908</v>
      </c>
      <c r="G12" s="330"/>
      <c r="H12" s="330">
        <v>80708</v>
      </c>
      <c r="I12" s="330">
        <v>1772964</v>
      </c>
      <c r="J12" s="330"/>
      <c r="K12" s="330"/>
      <c r="L12" s="330">
        <v>161417</v>
      </c>
      <c r="M12" s="330">
        <v>107416</v>
      </c>
      <c r="N12" s="330">
        <v>0</v>
      </c>
      <c r="O12" s="335"/>
      <c r="P12" s="189">
        <f>SUM(D12:O12)</f>
        <v>3594780</v>
      </c>
    </row>
    <row r="13" spans="1:16" s="166" customFormat="1" ht="17.25">
      <c r="A13" s="331" t="s">
        <v>309</v>
      </c>
      <c r="B13" s="330">
        <v>0</v>
      </c>
      <c r="C13" s="334">
        <v>756000</v>
      </c>
      <c r="D13" s="330"/>
      <c r="E13" s="330"/>
      <c r="F13" s="330">
        <v>756000</v>
      </c>
      <c r="G13" s="330"/>
      <c r="H13" s="330"/>
      <c r="I13" s="330"/>
      <c r="J13" s="330"/>
      <c r="K13" s="330"/>
      <c r="L13" s="330"/>
      <c r="M13" s="330"/>
      <c r="N13" s="330"/>
      <c r="O13" s="335"/>
      <c r="P13" s="189"/>
    </row>
    <row r="14" spans="1:16" s="166" customFormat="1" ht="17.25">
      <c r="A14" s="331" t="s">
        <v>7</v>
      </c>
      <c r="B14" s="336">
        <v>3595619</v>
      </c>
      <c r="C14" s="336">
        <v>3190182.53</v>
      </c>
      <c r="D14" s="330">
        <v>1144567</v>
      </c>
      <c r="E14" s="330">
        <v>205600</v>
      </c>
      <c r="F14" s="330">
        <v>427650.68</v>
      </c>
      <c r="G14" s="330">
        <v>853630</v>
      </c>
      <c r="H14" s="330">
        <v>121866.5</v>
      </c>
      <c r="I14" s="330">
        <v>0</v>
      </c>
      <c r="J14" s="330">
        <v>0</v>
      </c>
      <c r="K14" s="330">
        <v>0</v>
      </c>
      <c r="L14" s="330">
        <v>310850</v>
      </c>
      <c r="M14" s="330">
        <v>126018.35</v>
      </c>
      <c r="N14" s="330">
        <v>0</v>
      </c>
      <c r="O14" s="335"/>
      <c r="P14" s="189">
        <f aca="true" t="shared" si="0" ref="P14:P24">SUM(D14:O14)</f>
        <v>3190182.53</v>
      </c>
    </row>
    <row r="15" spans="1:16" s="166" customFormat="1" ht="17.25">
      <c r="A15" s="331" t="s">
        <v>8</v>
      </c>
      <c r="B15" s="336">
        <v>5546116</v>
      </c>
      <c r="C15" s="336">
        <v>4756421.24</v>
      </c>
      <c r="D15" s="330">
        <v>1303862.14</v>
      </c>
      <c r="E15" s="330">
        <v>805351.81</v>
      </c>
      <c r="F15" s="330">
        <v>632105</v>
      </c>
      <c r="G15" s="330">
        <v>662648.25</v>
      </c>
      <c r="H15" s="330">
        <v>171139</v>
      </c>
      <c r="I15" s="330">
        <v>99860</v>
      </c>
      <c r="J15" s="330">
        <v>167147</v>
      </c>
      <c r="K15" s="330">
        <v>409630</v>
      </c>
      <c r="L15" s="330">
        <v>203612.04</v>
      </c>
      <c r="M15" s="330">
        <v>301066</v>
      </c>
      <c r="N15" s="330">
        <v>0</v>
      </c>
      <c r="O15" s="335"/>
      <c r="P15" s="189">
        <f>SUM(D15:O15)</f>
        <v>4756421.24</v>
      </c>
    </row>
    <row r="16" spans="1:16" s="166" customFormat="1" ht="17.25">
      <c r="A16" s="331" t="s">
        <v>310</v>
      </c>
      <c r="B16" s="336">
        <v>0</v>
      </c>
      <c r="C16" s="336">
        <v>142500</v>
      </c>
      <c r="D16" s="330">
        <v>0</v>
      </c>
      <c r="E16" s="330">
        <v>0</v>
      </c>
      <c r="F16" s="330">
        <v>0</v>
      </c>
      <c r="G16" s="330">
        <v>0</v>
      </c>
      <c r="H16" s="330">
        <v>0</v>
      </c>
      <c r="I16" s="330">
        <v>0</v>
      </c>
      <c r="J16" s="330">
        <v>142500</v>
      </c>
      <c r="K16" s="330">
        <v>0</v>
      </c>
      <c r="L16" s="330">
        <v>0</v>
      </c>
      <c r="M16" s="330">
        <v>0</v>
      </c>
      <c r="N16" s="330">
        <v>0</v>
      </c>
      <c r="O16" s="335"/>
      <c r="P16" s="189"/>
    </row>
    <row r="17" spans="1:16" s="166" customFormat="1" ht="17.25">
      <c r="A17" s="331" t="s">
        <v>9</v>
      </c>
      <c r="B17" s="336">
        <v>4740400</v>
      </c>
      <c r="C17" s="336">
        <v>4266969.48</v>
      </c>
      <c r="D17" s="330">
        <v>624178.1</v>
      </c>
      <c r="E17" s="330">
        <v>0</v>
      </c>
      <c r="F17" s="330">
        <v>1951799.38</v>
      </c>
      <c r="G17" s="330">
        <v>107569</v>
      </c>
      <c r="H17" s="330">
        <v>37012</v>
      </c>
      <c r="I17" s="330">
        <v>1212020</v>
      </c>
      <c r="J17" s="330">
        <v>0</v>
      </c>
      <c r="K17" s="330">
        <v>0</v>
      </c>
      <c r="L17" s="330">
        <v>253426</v>
      </c>
      <c r="M17" s="330">
        <v>80965</v>
      </c>
      <c r="N17" s="330">
        <v>0</v>
      </c>
      <c r="O17" s="335"/>
      <c r="P17" s="226">
        <f t="shared" si="0"/>
        <v>4266969.48</v>
      </c>
    </row>
    <row r="18" spans="1:16" s="166" customFormat="1" ht="17.25">
      <c r="A18" s="331" t="s">
        <v>311</v>
      </c>
      <c r="B18" s="336">
        <v>0</v>
      </c>
      <c r="C18" s="336">
        <v>328500</v>
      </c>
      <c r="D18" s="330">
        <v>0</v>
      </c>
      <c r="E18" s="330">
        <v>0</v>
      </c>
      <c r="F18" s="330">
        <v>328500</v>
      </c>
      <c r="G18" s="330">
        <v>0</v>
      </c>
      <c r="H18" s="330">
        <v>0</v>
      </c>
      <c r="I18" s="330">
        <v>0</v>
      </c>
      <c r="J18" s="330">
        <v>0</v>
      </c>
      <c r="K18" s="330">
        <v>0</v>
      </c>
      <c r="L18" s="330">
        <v>0</v>
      </c>
      <c r="M18" s="330">
        <v>0</v>
      </c>
      <c r="N18" s="330">
        <v>0</v>
      </c>
      <c r="O18" s="335"/>
      <c r="P18" s="226"/>
    </row>
    <row r="19" spans="1:16" s="166" customFormat="1" ht="17.25">
      <c r="A19" s="331" t="s">
        <v>10</v>
      </c>
      <c r="B19" s="336">
        <v>444000</v>
      </c>
      <c r="C19" s="336">
        <v>364712.95</v>
      </c>
      <c r="D19" s="330">
        <v>353098.35</v>
      </c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>
        <v>11614.6</v>
      </c>
      <c r="N19" s="330">
        <v>0</v>
      </c>
      <c r="O19" s="335"/>
      <c r="P19" s="189">
        <f t="shared" si="0"/>
        <v>364712.94999999995</v>
      </c>
    </row>
    <row r="20" spans="1:16" s="166" customFormat="1" ht="17.25">
      <c r="A20" s="331" t="s">
        <v>232</v>
      </c>
      <c r="B20" s="336">
        <v>3090100</v>
      </c>
      <c r="C20" s="336">
        <v>2870863.83</v>
      </c>
      <c r="D20" s="330">
        <v>700265.24</v>
      </c>
      <c r="E20" s="330">
        <v>0</v>
      </c>
      <c r="F20" s="330">
        <v>134060</v>
      </c>
      <c r="G20" s="330">
        <v>933540</v>
      </c>
      <c r="H20" s="330">
        <v>63808.59</v>
      </c>
      <c r="I20" s="330">
        <v>0</v>
      </c>
      <c r="J20" s="330">
        <v>6280</v>
      </c>
      <c r="K20" s="330">
        <v>17000</v>
      </c>
      <c r="L20" s="330">
        <v>1005910</v>
      </c>
      <c r="M20" s="330">
        <v>10000</v>
      </c>
      <c r="N20" s="330">
        <v>0</v>
      </c>
      <c r="O20" s="335"/>
      <c r="P20" s="226">
        <f t="shared" si="0"/>
        <v>2870863.83</v>
      </c>
    </row>
    <row r="21" spans="1:16" s="166" customFormat="1" ht="17.25">
      <c r="A21" s="331" t="s">
        <v>312</v>
      </c>
      <c r="B21" s="336">
        <v>0</v>
      </c>
      <c r="C21" s="336">
        <v>105600</v>
      </c>
      <c r="D21" s="330">
        <v>0</v>
      </c>
      <c r="E21" s="330">
        <v>0</v>
      </c>
      <c r="F21" s="330">
        <v>105600</v>
      </c>
      <c r="G21" s="330">
        <v>0</v>
      </c>
      <c r="H21" s="330">
        <v>0</v>
      </c>
      <c r="I21" s="330">
        <v>0</v>
      </c>
      <c r="J21" s="330">
        <v>0</v>
      </c>
      <c r="K21" s="330">
        <v>0</v>
      </c>
      <c r="L21" s="330">
        <v>0</v>
      </c>
      <c r="M21" s="330">
        <v>0</v>
      </c>
      <c r="N21" s="330">
        <v>0</v>
      </c>
      <c r="O21" s="335"/>
      <c r="P21" s="226"/>
    </row>
    <row r="22" spans="1:16" s="166" customFormat="1" ht="17.25">
      <c r="A22" s="331" t="s">
        <v>233</v>
      </c>
      <c r="B22" s="336">
        <v>22910300</v>
      </c>
      <c r="C22" s="336">
        <v>22879900</v>
      </c>
      <c r="D22" s="330">
        <v>600000</v>
      </c>
      <c r="E22" s="330">
        <v>0</v>
      </c>
      <c r="F22" s="330">
        <v>222400</v>
      </c>
      <c r="G22" s="330">
        <v>0</v>
      </c>
      <c r="H22" s="330">
        <v>0</v>
      </c>
      <c r="I22" s="330">
        <v>122000</v>
      </c>
      <c r="J22" s="330">
        <v>0</v>
      </c>
      <c r="K22" s="330">
        <v>0</v>
      </c>
      <c r="L22" s="330">
        <v>19493100</v>
      </c>
      <c r="M22" s="330">
        <v>440000</v>
      </c>
      <c r="N22" s="330">
        <v>2002400</v>
      </c>
      <c r="O22" s="335"/>
      <c r="P22" s="226">
        <v>0</v>
      </c>
    </row>
    <row r="23" spans="1:16" s="166" customFormat="1" ht="17.25">
      <c r="A23" s="331" t="s">
        <v>11</v>
      </c>
      <c r="B23" s="336">
        <v>5259200</v>
      </c>
      <c r="C23" s="336">
        <v>4763189.01</v>
      </c>
      <c r="D23" s="330">
        <v>40000</v>
      </c>
      <c r="E23" s="330">
        <v>0</v>
      </c>
      <c r="F23" s="330">
        <v>2330900</v>
      </c>
      <c r="G23" s="330">
        <v>190000</v>
      </c>
      <c r="H23" s="330">
        <v>0</v>
      </c>
      <c r="I23" s="330">
        <v>432835.01</v>
      </c>
      <c r="J23" s="330">
        <v>100000</v>
      </c>
      <c r="K23" s="330">
        <v>150645</v>
      </c>
      <c r="L23" s="330">
        <v>0</v>
      </c>
      <c r="M23" s="330">
        <v>0</v>
      </c>
      <c r="N23" s="330">
        <v>1518809</v>
      </c>
      <c r="O23" s="335"/>
      <c r="P23" s="226">
        <f t="shared" si="0"/>
        <v>4763189.01</v>
      </c>
    </row>
    <row r="24" spans="1:16" s="166" customFormat="1" ht="17.25">
      <c r="A24" s="175" t="s">
        <v>18</v>
      </c>
      <c r="B24" s="327">
        <f>SUM(B9:B23)</f>
        <v>60083763</v>
      </c>
      <c r="C24" s="328">
        <f>SUM(C9:C23)</f>
        <v>66455652.04</v>
      </c>
      <c r="D24" s="181">
        <f>SUM(D9:D23)</f>
        <v>12661348.83</v>
      </c>
      <c r="E24" s="181">
        <f>SUM(E9:E23)</f>
        <v>1010951.81</v>
      </c>
      <c r="F24" s="181">
        <f>SUM(F9:F23)</f>
        <v>7712803.06</v>
      </c>
      <c r="G24" s="181">
        <f>SUM(G9:G23)</f>
        <v>3435520.25</v>
      </c>
      <c r="H24" s="181">
        <f>SUM(H9:H23)</f>
        <v>654534.09</v>
      </c>
      <c r="I24" s="181">
        <f>SUM(I9:I23)</f>
        <v>3639679.01</v>
      </c>
      <c r="J24" s="181">
        <f>SUM(J9:J23)</f>
        <v>415927</v>
      </c>
      <c r="K24" s="181">
        <f>SUM(K9:K23)</f>
        <v>577275</v>
      </c>
      <c r="L24" s="181">
        <f>SUM(L9:L23)</f>
        <v>22236833.04</v>
      </c>
      <c r="M24" s="181">
        <f>SUM(M9:M23)</f>
        <v>1265239.95</v>
      </c>
      <c r="N24" s="181">
        <f>SUM(N9:N23)</f>
        <v>3521209</v>
      </c>
      <c r="O24" s="183">
        <f>SUM(O9:O23)</f>
        <v>9324331</v>
      </c>
      <c r="P24" s="189">
        <f t="shared" si="0"/>
        <v>66455652.04</v>
      </c>
    </row>
    <row r="25" spans="1:15" s="166" customFormat="1" ht="17.25">
      <c r="A25" s="329" t="s">
        <v>32</v>
      </c>
      <c r="B25" s="330"/>
      <c r="C25" s="330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84"/>
    </row>
    <row r="26" spans="1:15" s="166" customFormat="1" ht="17.25">
      <c r="A26" s="331" t="s">
        <v>33</v>
      </c>
      <c r="B26" s="330">
        <v>3478175.12</v>
      </c>
      <c r="C26" s="336">
        <v>3709617.06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84"/>
    </row>
    <row r="27" spans="1:15" s="166" customFormat="1" ht="17.25">
      <c r="A27" s="331" t="s">
        <v>151</v>
      </c>
      <c r="B27" s="330">
        <v>788024.6</v>
      </c>
      <c r="C27" s="336">
        <v>871743.6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84"/>
    </row>
    <row r="28" spans="1:15" s="166" customFormat="1" ht="17.25">
      <c r="A28" s="331" t="s">
        <v>35</v>
      </c>
      <c r="B28" s="330">
        <v>353412.47</v>
      </c>
      <c r="C28" s="336">
        <v>527868.76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84" t="s">
        <v>129</v>
      </c>
    </row>
    <row r="29" spans="1:15" s="166" customFormat="1" ht="17.25">
      <c r="A29" s="331" t="s">
        <v>37</v>
      </c>
      <c r="B29" s="336">
        <v>65289</v>
      </c>
      <c r="C29" s="336">
        <v>66689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84"/>
    </row>
    <row r="30" spans="1:15" s="166" customFormat="1" ht="17.25">
      <c r="A30" s="331" t="s">
        <v>234</v>
      </c>
      <c r="B30" s="330">
        <v>44575103.04</v>
      </c>
      <c r="C30" s="336">
        <v>48233131.45</v>
      </c>
      <c r="D30" s="185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84"/>
    </row>
    <row r="31" spans="1:15" s="166" customFormat="1" ht="17.25">
      <c r="A31" s="331" t="s">
        <v>235</v>
      </c>
      <c r="B31" s="330">
        <v>10874277</v>
      </c>
      <c r="C31" s="336">
        <v>10874277</v>
      </c>
      <c r="D31" s="178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</row>
    <row r="32" spans="1:15" s="166" customFormat="1" ht="17.25">
      <c r="A32" s="331" t="s">
        <v>236</v>
      </c>
      <c r="B32" s="330">
        <v>0</v>
      </c>
      <c r="C32" s="336">
        <v>9391340</v>
      </c>
      <c r="D32" s="178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</row>
    <row r="33" spans="1:15" s="166" customFormat="1" ht="18" thickBot="1">
      <c r="A33" s="179" t="s">
        <v>18</v>
      </c>
      <c r="B33" s="186">
        <f>SUM(B26:B32)</f>
        <v>60134281.23</v>
      </c>
      <c r="C33" s="186">
        <f>SUM(C26:C32)</f>
        <v>73674666.87</v>
      </c>
      <c r="D33" s="187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</row>
    <row r="34" spans="1:15" s="166" customFormat="1" ht="18.75" thickBot="1" thickTop="1">
      <c r="A34" s="311" t="s">
        <v>237</v>
      </c>
      <c r="B34" s="312"/>
      <c r="C34" s="188">
        <f>C33-C24</f>
        <v>7219014.830000006</v>
      </c>
      <c r="D34" s="178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</row>
    <row r="35" spans="1:15" s="166" customFormat="1" ht="18" thickTop="1">
      <c r="A35" s="325"/>
      <c r="B35" s="325"/>
      <c r="C35" s="326"/>
      <c r="D35" s="178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  <row r="36" spans="1:15" s="166" customFormat="1" ht="17.25">
      <c r="A36" s="307" t="s">
        <v>196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</row>
    <row r="37" spans="1:15" s="166" customFormat="1" ht="17.25">
      <c r="A37" s="307" t="s">
        <v>197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</row>
    <row r="38" spans="1:15" s="166" customFormat="1" ht="17.25">
      <c r="A38" s="308" t="s">
        <v>307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</row>
    <row r="39" spans="1:15" s="166" customFormat="1" ht="17.25">
      <c r="A39" s="167" t="s">
        <v>30</v>
      </c>
      <c r="B39" s="168" t="s">
        <v>27</v>
      </c>
      <c r="C39" s="169" t="s">
        <v>18</v>
      </c>
      <c r="D39" s="168" t="s">
        <v>198</v>
      </c>
      <c r="E39" s="169" t="s">
        <v>199</v>
      </c>
      <c r="F39" s="168" t="s">
        <v>200</v>
      </c>
      <c r="G39" s="169" t="s">
        <v>201</v>
      </c>
      <c r="H39" s="168" t="s">
        <v>202</v>
      </c>
      <c r="I39" s="169" t="s">
        <v>203</v>
      </c>
      <c r="J39" s="168" t="s">
        <v>204</v>
      </c>
      <c r="K39" s="169" t="s">
        <v>205</v>
      </c>
      <c r="L39" s="168" t="s">
        <v>206</v>
      </c>
      <c r="M39" s="169" t="s">
        <v>207</v>
      </c>
      <c r="N39" s="169" t="s">
        <v>208</v>
      </c>
      <c r="O39" s="169" t="s">
        <v>42</v>
      </c>
    </row>
    <row r="40" spans="1:15" s="166" customFormat="1" ht="17.25">
      <c r="A40" s="170"/>
      <c r="B40" s="171"/>
      <c r="C40" s="172"/>
      <c r="D40" s="171"/>
      <c r="E40" s="172" t="s">
        <v>209</v>
      </c>
      <c r="F40" s="171"/>
      <c r="G40" s="172"/>
      <c r="H40" s="171" t="s">
        <v>210</v>
      </c>
      <c r="I40" s="172" t="s">
        <v>211</v>
      </c>
      <c r="J40" s="171" t="s">
        <v>212</v>
      </c>
      <c r="K40" s="172" t="s">
        <v>213</v>
      </c>
      <c r="L40" s="171" t="s">
        <v>214</v>
      </c>
      <c r="M40" s="172"/>
      <c r="N40" s="172" t="s">
        <v>215</v>
      </c>
      <c r="O40" s="172"/>
    </row>
    <row r="41" spans="1:15" s="166" customFormat="1" ht="17.25">
      <c r="A41" s="170"/>
      <c r="B41" s="171"/>
      <c r="C41" s="172"/>
      <c r="D41" s="171"/>
      <c r="E41" s="172"/>
      <c r="F41" s="171"/>
      <c r="G41" s="172"/>
      <c r="H41" s="171"/>
      <c r="I41" s="173"/>
      <c r="J41" s="172" t="s">
        <v>216</v>
      </c>
      <c r="K41" s="171" t="s">
        <v>217</v>
      </c>
      <c r="L41" s="172" t="s">
        <v>218</v>
      </c>
      <c r="M41" s="174"/>
      <c r="N41" s="172"/>
      <c r="O41" s="172"/>
    </row>
    <row r="42" spans="1:15" s="166" customFormat="1" ht="17.25">
      <c r="A42" s="175"/>
      <c r="B42" s="176"/>
      <c r="C42" s="177"/>
      <c r="D42" s="176" t="s">
        <v>219</v>
      </c>
      <c r="E42" s="177" t="s">
        <v>220</v>
      </c>
      <c r="F42" s="176" t="s">
        <v>221</v>
      </c>
      <c r="G42" s="177" t="s">
        <v>222</v>
      </c>
      <c r="H42" s="176" t="s">
        <v>223</v>
      </c>
      <c r="I42" s="177" t="s">
        <v>224</v>
      </c>
      <c r="J42" s="176" t="s">
        <v>225</v>
      </c>
      <c r="K42" s="177" t="s">
        <v>226</v>
      </c>
      <c r="L42" s="176" t="s">
        <v>227</v>
      </c>
      <c r="M42" s="177" t="s">
        <v>228</v>
      </c>
      <c r="N42" s="177" t="s">
        <v>229</v>
      </c>
      <c r="O42" s="177" t="s">
        <v>230</v>
      </c>
    </row>
    <row r="43" spans="1:15" s="166" customFormat="1" ht="17.25">
      <c r="A43" s="329" t="s">
        <v>41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1"/>
    </row>
    <row r="44" spans="1:16" s="166" customFormat="1" ht="17.25">
      <c r="A44" s="331" t="s">
        <v>42</v>
      </c>
      <c r="B44" s="330">
        <v>1400932</v>
      </c>
      <c r="C44" s="330">
        <v>1265591</v>
      </c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3">
        <v>1265591</v>
      </c>
      <c r="P44" s="189">
        <f aca="true" t="shared" si="1" ref="P44:P58">SUM(D44:O44)</f>
        <v>1265591</v>
      </c>
    </row>
    <row r="45" spans="1:16" s="166" customFormat="1" ht="17.25">
      <c r="A45" s="331" t="s">
        <v>308</v>
      </c>
      <c r="B45" s="330">
        <v>0</v>
      </c>
      <c r="C45" s="330">
        <v>8058740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3">
        <v>8058740</v>
      </c>
      <c r="P45" s="189"/>
    </row>
    <row r="46" spans="1:16" s="166" customFormat="1" ht="17.25">
      <c r="A46" s="331" t="s">
        <v>238</v>
      </c>
      <c r="B46" s="330">
        <v>3744640</v>
      </c>
      <c r="C46" s="330">
        <v>3662031</v>
      </c>
      <c r="D46" s="330">
        <v>3662031</v>
      </c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5"/>
      <c r="P46" s="189">
        <f t="shared" si="1"/>
        <v>3662031</v>
      </c>
    </row>
    <row r="47" spans="1:16" s="166" customFormat="1" ht="17.25">
      <c r="A47" s="331" t="s">
        <v>239</v>
      </c>
      <c r="B47" s="330">
        <v>9352456</v>
      </c>
      <c r="C47" s="330">
        <v>9044451</v>
      </c>
      <c r="D47" s="330">
        <v>4233347</v>
      </c>
      <c r="E47" s="330">
        <v>0</v>
      </c>
      <c r="F47" s="330">
        <v>823788</v>
      </c>
      <c r="G47" s="330">
        <v>688133</v>
      </c>
      <c r="H47" s="330">
        <v>260708</v>
      </c>
      <c r="I47" s="330">
        <v>1772964</v>
      </c>
      <c r="J47" s="330">
        <v>0</v>
      </c>
      <c r="K47" s="330">
        <v>0</v>
      </c>
      <c r="L47" s="330">
        <v>969935</v>
      </c>
      <c r="M47" s="330">
        <v>295576</v>
      </c>
      <c r="N47" s="330">
        <v>0</v>
      </c>
      <c r="O47" s="335"/>
      <c r="P47" s="189">
        <f>SUM(D47:O47)</f>
        <v>9044451</v>
      </c>
    </row>
    <row r="48" spans="1:16" s="166" customFormat="1" ht="17.25">
      <c r="A48" s="331" t="s">
        <v>314</v>
      </c>
      <c r="B48" s="330">
        <v>0</v>
      </c>
      <c r="C48" s="330">
        <v>756000</v>
      </c>
      <c r="D48" s="330">
        <v>0</v>
      </c>
      <c r="E48" s="330">
        <v>0</v>
      </c>
      <c r="F48" s="330">
        <v>756000</v>
      </c>
      <c r="G48" s="330">
        <v>0</v>
      </c>
      <c r="H48" s="330">
        <v>0</v>
      </c>
      <c r="I48" s="330">
        <v>0</v>
      </c>
      <c r="J48" s="330">
        <v>0</v>
      </c>
      <c r="K48" s="330">
        <v>0</v>
      </c>
      <c r="L48" s="330">
        <v>0</v>
      </c>
      <c r="M48" s="330">
        <v>0</v>
      </c>
      <c r="N48" s="330">
        <v>0</v>
      </c>
      <c r="O48" s="335"/>
      <c r="P48" s="189"/>
    </row>
    <row r="49" spans="1:16" s="166" customFormat="1" ht="17.25">
      <c r="A49" s="331" t="s">
        <v>7</v>
      </c>
      <c r="B49" s="336">
        <v>3595619</v>
      </c>
      <c r="C49" s="336">
        <v>3190182.53</v>
      </c>
      <c r="D49" s="330">
        <v>1144567</v>
      </c>
      <c r="E49" s="330">
        <v>205600</v>
      </c>
      <c r="F49" s="330">
        <v>427650.68</v>
      </c>
      <c r="G49" s="330">
        <v>853630</v>
      </c>
      <c r="H49" s="330">
        <v>121866.5</v>
      </c>
      <c r="I49" s="330">
        <v>0</v>
      </c>
      <c r="J49" s="330">
        <v>0</v>
      </c>
      <c r="K49" s="330">
        <v>0</v>
      </c>
      <c r="L49" s="330">
        <v>310850</v>
      </c>
      <c r="M49" s="330">
        <v>126018.35</v>
      </c>
      <c r="N49" s="330">
        <v>0</v>
      </c>
      <c r="O49" s="335"/>
      <c r="P49" s="189">
        <f t="shared" si="1"/>
        <v>3190182.53</v>
      </c>
    </row>
    <row r="50" spans="1:16" s="166" customFormat="1" ht="17.25">
      <c r="A50" s="331" t="s">
        <v>313</v>
      </c>
      <c r="B50" s="336">
        <v>5546116</v>
      </c>
      <c r="C50" s="336">
        <v>4756421.24</v>
      </c>
      <c r="D50" s="330">
        <v>1303862.14</v>
      </c>
      <c r="E50" s="330">
        <v>805351.81</v>
      </c>
      <c r="F50" s="330">
        <v>632105</v>
      </c>
      <c r="G50" s="330">
        <v>662648.25</v>
      </c>
      <c r="H50" s="330">
        <v>171139</v>
      </c>
      <c r="I50" s="330">
        <v>99860</v>
      </c>
      <c r="J50" s="330">
        <v>167147</v>
      </c>
      <c r="K50" s="330">
        <v>409630</v>
      </c>
      <c r="L50" s="330">
        <v>203612.04</v>
      </c>
      <c r="M50" s="330">
        <v>301066</v>
      </c>
      <c r="N50" s="330">
        <v>0</v>
      </c>
      <c r="O50" s="335"/>
      <c r="P50" s="189"/>
    </row>
    <row r="51" spans="1:16" s="166" customFormat="1" ht="17.25">
      <c r="A51" s="331" t="s">
        <v>310</v>
      </c>
      <c r="B51" s="336">
        <v>0</v>
      </c>
      <c r="C51" s="336">
        <v>142500</v>
      </c>
      <c r="D51" s="330">
        <v>0</v>
      </c>
      <c r="E51" s="330">
        <v>0</v>
      </c>
      <c r="F51" s="330">
        <v>0</v>
      </c>
      <c r="G51" s="330">
        <v>0</v>
      </c>
      <c r="H51" s="330">
        <v>0</v>
      </c>
      <c r="I51" s="330">
        <v>0</v>
      </c>
      <c r="J51" s="330">
        <v>142500</v>
      </c>
      <c r="K51" s="330">
        <v>0</v>
      </c>
      <c r="L51" s="330">
        <v>0</v>
      </c>
      <c r="M51" s="330">
        <v>0</v>
      </c>
      <c r="N51" s="330">
        <v>0</v>
      </c>
      <c r="O51" s="335"/>
      <c r="P51" s="189">
        <f>SUM(D51:O51)</f>
        <v>142500</v>
      </c>
    </row>
    <row r="52" spans="1:16" s="166" customFormat="1" ht="17.25">
      <c r="A52" s="331" t="s">
        <v>9</v>
      </c>
      <c r="B52" s="336">
        <v>4740400</v>
      </c>
      <c r="C52" s="336">
        <v>4266969.48</v>
      </c>
      <c r="D52" s="330">
        <v>624178.1</v>
      </c>
      <c r="E52" s="330">
        <v>0</v>
      </c>
      <c r="F52" s="330">
        <v>1951799.38</v>
      </c>
      <c r="G52" s="330">
        <v>107569</v>
      </c>
      <c r="H52" s="330">
        <v>37012</v>
      </c>
      <c r="I52" s="330">
        <v>1212020</v>
      </c>
      <c r="J52" s="330">
        <v>0</v>
      </c>
      <c r="K52" s="330">
        <v>0</v>
      </c>
      <c r="L52" s="330">
        <v>253426</v>
      </c>
      <c r="M52" s="330">
        <v>80965</v>
      </c>
      <c r="N52" s="330">
        <v>0</v>
      </c>
      <c r="O52" s="335"/>
      <c r="P52" s="189">
        <f t="shared" si="1"/>
        <v>4266969.48</v>
      </c>
    </row>
    <row r="53" spans="1:16" s="166" customFormat="1" ht="17.25">
      <c r="A53" s="331" t="s">
        <v>311</v>
      </c>
      <c r="B53" s="336">
        <v>0</v>
      </c>
      <c r="C53" s="336">
        <v>328500</v>
      </c>
      <c r="D53" s="330">
        <v>0</v>
      </c>
      <c r="E53" s="330">
        <v>0</v>
      </c>
      <c r="F53" s="330">
        <v>328500</v>
      </c>
      <c r="G53" s="330">
        <v>0</v>
      </c>
      <c r="H53" s="330">
        <v>0</v>
      </c>
      <c r="I53" s="330">
        <v>0</v>
      </c>
      <c r="J53" s="330">
        <v>0</v>
      </c>
      <c r="K53" s="330">
        <v>0</v>
      </c>
      <c r="L53" s="330">
        <v>0</v>
      </c>
      <c r="M53" s="330">
        <v>0</v>
      </c>
      <c r="N53" s="330">
        <v>0</v>
      </c>
      <c r="O53" s="335"/>
      <c r="P53" s="189"/>
    </row>
    <row r="54" spans="1:16" s="166" customFormat="1" ht="17.25">
      <c r="A54" s="331" t="s">
        <v>10</v>
      </c>
      <c r="B54" s="336">
        <v>444000</v>
      </c>
      <c r="C54" s="336">
        <v>364712.95</v>
      </c>
      <c r="D54" s="330">
        <v>353098.35</v>
      </c>
      <c r="E54" s="330">
        <v>0</v>
      </c>
      <c r="F54" s="330">
        <v>0</v>
      </c>
      <c r="G54" s="330">
        <v>0</v>
      </c>
      <c r="H54" s="330">
        <v>0</v>
      </c>
      <c r="I54" s="330">
        <v>0</v>
      </c>
      <c r="J54" s="330">
        <v>0</v>
      </c>
      <c r="K54" s="330">
        <v>0</v>
      </c>
      <c r="L54" s="330">
        <v>0</v>
      </c>
      <c r="M54" s="330">
        <v>11614.6</v>
      </c>
      <c r="N54" s="330">
        <v>0</v>
      </c>
      <c r="O54" s="335"/>
      <c r="P54" s="189">
        <f t="shared" si="1"/>
        <v>364712.94999999995</v>
      </c>
    </row>
    <row r="55" spans="1:16" s="166" customFormat="1" ht="17.25">
      <c r="A55" s="331" t="s">
        <v>232</v>
      </c>
      <c r="B55" s="336">
        <v>3090100</v>
      </c>
      <c r="C55" s="336">
        <v>2870863.83</v>
      </c>
      <c r="D55" s="330">
        <v>700265.24</v>
      </c>
      <c r="E55" s="330">
        <v>0</v>
      </c>
      <c r="F55" s="330">
        <v>134060</v>
      </c>
      <c r="G55" s="330">
        <v>933540</v>
      </c>
      <c r="H55" s="330">
        <v>63808.59</v>
      </c>
      <c r="I55" s="330">
        <v>0</v>
      </c>
      <c r="J55" s="330">
        <v>6280</v>
      </c>
      <c r="K55" s="330">
        <v>17000</v>
      </c>
      <c r="L55" s="330">
        <v>1005910</v>
      </c>
      <c r="M55" s="330">
        <v>10000</v>
      </c>
      <c r="N55" s="330">
        <v>0</v>
      </c>
      <c r="O55" s="335"/>
      <c r="P55" s="189">
        <f>SUM(D55:O55)</f>
        <v>2870863.83</v>
      </c>
    </row>
    <row r="56" spans="1:16" s="166" customFormat="1" ht="17.25">
      <c r="A56" s="331" t="s">
        <v>312</v>
      </c>
      <c r="B56" s="336">
        <v>0</v>
      </c>
      <c r="C56" s="336">
        <v>105600</v>
      </c>
      <c r="D56" s="330">
        <v>0</v>
      </c>
      <c r="E56" s="330">
        <v>0</v>
      </c>
      <c r="F56" s="330">
        <v>105600</v>
      </c>
      <c r="G56" s="330">
        <v>0</v>
      </c>
      <c r="H56" s="330">
        <v>0</v>
      </c>
      <c r="I56" s="330">
        <v>0</v>
      </c>
      <c r="J56" s="330">
        <v>0</v>
      </c>
      <c r="K56" s="330">
        <v>0</v>
      </c>
      <c r="L56" s="330">
        <v>0</v>
      </c>
      <c r="M56" s="330">
        <v>0</v>
      </c>
      <c r="N56" s="330">
        <v>0</v>
      </c>
      <c r="O56" s="335"/>
      <c r="P56" s="189">
        <f>SUM(D56:O56)</f>
        <v>105600</v>
      </c>
    </row>
    <row r="57" spans="1:16" s="166" customFormat="1" ht="17.25">
      <c r="A57" s="331" t="s">
        <v>233</v>
      </c>
      <c r="B57" s="336">
        <v>22910300</v>
      </c>
      <c r="C57" s="336">
        <v>22879900</v>
      </c>
      <c r="D57" s="330">
        <v>600000</v>
      </c>
      <c r="E57" s="330">
        <v>0</v>
      </c>
      <c r="F57" s="330">
        <v>222400</v>
      </c>
      <c r="G57" s="330">
        <v>0</v>
      </c>
      <c r="H57" s="330">
        <v>0</v>
      </c>
      <c r="I57" s="330">
        <v>122000</v>
      </c>
      <c r="J57" s="330">
        <v>0</v>
      </c>
      <c r="K57" s="330">
        <v>0</v>
      </c>
      <c r="L57" s="330">
        <v>19493100</v>
      </c>
      <c r="M57" s="330">
        <v>440000</v>
      </c>
      <c r="N57" s="330">
        <v>2002400</v>
      </c>
      <c r="O57" s="335"/>
      <c r="P57" s="189">
        <f t="shared" si="1"/>
        <v>22879900</v>
      </c>
    </row>
    <row r="58" spans="1:16" s="166" customFormat="1" ht="17.25">
      <c r="A58" s="337" t="s">
        <v>11</v>
      </c>
      <c r="B58" s="338">
        <v>5259200</v>
      </c>
      <c r="C58" s="338">
        <v>4763189.01</v>
      </c>
      <c r="D58" s="324">
        <v>40000</v>
      </c>
      <c r="E58" s="247">
        <v>0</v>
      </c>
      <c r="F58" s="324">
        <v>2330900</v>
      </c>
      <c r="G58" s="247">
        <v>190000</v>
      </c>
      <c r="H58" s="324">
        <v>0</v>
      </c>
      <c r="I58" s="247">
        <v>432835.01</v>
      </c>
      <c r="J58" s="324">
        <v>100000</v>
      </c>
      <c r="K58" s="247">
        <v>150645</v>
      </c>
      <c r="L58" s="324">
        <v>0</v>
      </c>
      <c r="M58" s="247">
        <v>0</v>
      </c>
      <c r="N58" s="247">
        <v>1518809</v>
      </c>
      <c r="O58" s="339"/>
      <c r="P58" s="189">
        <f t="shared" si="1"/>
        <v>4763189.01</v>
      </c>
    </row>
    <row r="59" spans="1:16" s="166" customFormat="1" ht="17.25">
      <c r="A59" s="179" t="s">
        <v>18</v>
      </c>
      <c r="B59" s="180">
        <f>SUM(B44:B58)</f>
        <v>60083763</v>
      </c>
      <c r="C59" s="181">
        <f>SUM(C44:C58)</f>
        <v>66455652.04</v>
      </c>
      <c r="D59" s="182">
        <f>SUM(D44:D58)</f>
        <v>12661348.83</v>
      </c>
      <c r="E59" s="181">
        <f>SUM(E44:E58)</f>
        <v>1010951.81</v>
      </c>
      <c r="F59" s="182">
        <f>SUM(F44:F58)</f>
        <v>7712803.06</v>
      </c>
      <c r="G59" s="181">
        <f>SUM(G44:G58)</f>
        <v>3435520.25</v>
      </c>
      <c r="H59" s="182">
        <f>SUM(H44:H58)</f>
        <v>654534.09</v>
      </c>
      <c r="I59" s="181">
        <f>SUM(I44:I58)</f>
        <v>3639679.01</v>
      </c>
      <c r="J59" s="182">
        <f>SUM(J44:J58)</f>
        <v>415927</v>
      </c>
      <c r="K59" s="181">
        <f>SUM(K44:K58)</f>
        <v>577275</v>
      </c>
      <c r="L59" s="182">
        <f>SUM(L44:L58)</f>
        <v>22236833.04</v>
      </c>
      <c r="M59" s="181">
        <f>SUM(M44:M58)</f>
        <v>1265239.95</v>
      </c>
      <c r="N59" s="181">
        <f>SUM(N44:N58)</f>
        <v>3521209</v>
      </c>
      <c r="O59" s="183">
        <f>SUM(O44:O58)</f>
        <v>9324331</v>
      </c>
      <c r="P59" s="189">
        <f>SUM(P44:P58)</f>
        <v>52555990.8</v>
      </c>
    </row>
    <row r="60" spans="1:15" s="166" customFormat="1" ht="17.25">
      <c r="A60" s="329" t="s">
        <v>32</v>
      </c>
      <c r="B60" s="330"/>
      <c r="C60" s="330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84"/>
    </row>
    <row r="61" spans="1:15" s="166" customFormat="1" ht="17.25">
      <c r="A61" s="331" t="s">
        <v>33</v>
      </c>
      <c r="B61" s="330">
        <v>3478175.12</v>
      </c>
      <c r="C61" s="336">
        <v>3709617.06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84"/>
    </row>
    <row r="62" spans="1:15" s="166" customFormat="1" ht="17.25">
      <c r="A62" s="331" t="s">
        <v>151</v>
      </c>
      <c r="B62" s="330">
        <v>788024.6</v>
      </c>
      <c r="C62" s="336">
        <v>871743.6</v>
      </c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84"/>
    </row>
    <row r="63" spans="1:15" s="166" customFormat="1" ht="17.25">
      <c r="A63" s="331" t="s">
        <v>35</v>
      </c>
      <c r="B63" s="330">
        <v>353412.47</v>
      </c>
      <c r="C63" s="336">
        <v>527868.76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84"/>
    </row>
    <row r="64" spans="1:15" s="166" customFormat="1" ht="17.25">
      <c r="A64" s="331" t="s">
        <v>37</v>
      </c>
      <c r="B64" s="336">
        <v>65289</v>
      </c>
      <c r="C64" s="336">
        <v>66689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84"/>
    </row>
    <row r="65" spans="1:15" s="166" customFormat="1" ht="17.25">
      <c r="A65" s="331" t="s">
        <v>234</v>
      </c>
      <c r="B65" s="330">
        <v>44575103.04</v>
      </c>
      <c r="C65" s="336">
        <v>48233131.45</v>
      </c>
      <c r="D65" s="185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84"/>
    </row>
    <row r="66" spans="1:15" s="166" customFormat="1" ht="17.25">
      <c r="A66" s="331" t="s">
        <v>235</v>
      </c>
      <c r="B66" s="330">
        <v>10874277</v>
      </c>
      <c r="C66" s="336">
        <v>10874277</v>
      </c>
      <c r="D66" s="178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</row>
    <row r="67" spans="1:15" s="166" customFormat="1" ht="17.25">
      <c r="A67" s="331" t="s">
        <v>236</v>
      </c>
      <c r="B67" s="330">
        <v>0</v>
      </c>
      <c r="C67" s="336">
        <v>9391340</v>
      </c>
      <c r="D67" s="178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</row>
    <row r="68" spans="1:15" s="166" customFormat="1" ht="18" thickBot="1">
      <c r="A68" s="179" t="s">
        <v>18</v>
      </c>
      <c r="B68" s="186">
        <f>SUM(B61:B67)</f>
        <v>60134281.23</v>
      </c>
      <c r="C68" s="186">
        <f>SUM(C61:C67)</f>
        <v>73674666.87</v>
      </c>
      <c r="D68" s="187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</row>
    <row r="69" spans="1:15" s="166" customFormat="1" ht="18.75" thickBot="1" thickTop="1">
      <c r="A69" s="311" t="s">
        <v>237</v>
      </c>
      <c r="B69" s="312"/>
      <c r="C69" s="188">
        <f>C68-C59</f>
        <v>7219014.830000006</v>
      </c>
      <c r="D69" s="178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</row>
    <row r="70" s="166" customFormat="1" ht="18" thickTop="1"/>
    <row r="71" s="166" customFormat="1" ht="17.25"/>
    <row r="72" s="166" customFormat="1" ht="17.25"/>
    <row r="73" s="166" customFormat="1" ht="17.25"/>
    <row r="74" s="166" customFormat="1" ht="17.25"/>
    <row r="75" s="166" customFormat="1" ht="17.25"/>
    <row r="76" s="166" customFormat="1" ht="17.25"/>
    <row r="77" s="166" customFormat="1" ht="17.25"/>
    <row r="78" s="166" customFormat="1" ht="17.25"/>
    <row r="79" s="166" customFormat="1" ht="17.25"/>
    <row r="80" s="166" customFormat="1" ht="17.25"/>
    <row r="81" s="166" customFormat="1" ht="17.25"/>
    <row r="82" s="166" customFormat="1" ht="17.25"/>
    <row r="83" s="166" customFormat="1" ht="17.25"/>
    <row r="84" s="166" customFormat="1" ht="17.25"/>
    <row r="85" s="166" customFormat="1" ht="17.25"/>
    <row r="86" s="166" customFormat="1" ht="17.25"/>
    <row r="87" s="166" customFormat="1" ht="17.25"/>
    <row r="88" s="166" customFormat="1" ht="17.25"/>
    <row r="89" s="166" customFormat="1" ht="17.25"/>
    <row r="90" s="166" customFormat="1" ht="17.25"/>
    <row r="91" s="166" customFormat="1" ht="17.25"/>
    <row r="92" s="166" customFormat="1" ht="17.25"/>
    <row r="93" s="166" customFormat="1" ht="17.25"/>
    <row r="94" s="166" customFormat="1" ht="17.25"/>
    <row r="95" s="166" customFormat="1" ht="17.25"/>
    <row r="96" s="166" customFormat="1" ht="17.25"/>
    <row r="97" s="166" customFormat="1" ht="17.25"/>
    <row r="98" s="166" customFormat="1" ht="17.25"/>
    <row r="99" s="166" customFormat="1" ht="17.25"/>
    <row r="100" s="166" customFormat="1" ht="17.25"/>
    <row r="101" s="166" customFormat="1" ht="17.25"/>
    <row r="102" s="166" customFormat="1" ht="17.25"/>
    <row r="103" s="166" customFormat="1" ht="17.25"/>
    <row r="104" s="166" customFormat="1" ht="17.25"/>
    <row r="105" s="166" customFormat="1" ht="17.25"/>
    <row r="106" s="166" customFormat="1" ht="17.25"/>
    <row r="107" s="166" customFormat="1" ht="17.25"/>
    <row r="108" s="166" customFormat="1" ht="17.25"/>
    <row r="109" s="166" customFormat="1" ht="17.25"/>
    <row r="110" s="166" customFormat="1" ht="17.25"/>
    <row r="111" s="166" customFormat="1" ht="17.25"/>
    <row r="112" s="166" customFormat="1" ht="17.25"/>
    <row r="113" s="165" customFormat="1" ht="17.25"/>
    <row r="114" s="165" customFormat="1" ht="17.25"/>
    <row r="115" s="165" customFormat="1" ht="17.25"/>
    <row r="116" s="165" customFormat="1" ht="17.25"/>
    <row r="117" s="165" customFormat="1" ht="17.25"/>
    <row r="118" s="165" customFormat="1" ht="17.25"/>
    <row r="119" s="165" customFormat="1" ht="17.25"/>
    <row r="120" s="165" customFormat="1" ht="17.25"/>
    <row r="121" s="165" customFormat="1" ht="17.25"/>
    <row r="122" s="165" customFormat="1" ht="17.25"/>
    <row r="123" s="165" customFormat="1" ht="17.25"/>
    <row r="124" s="165" customFormat="1" ht="17.25"/>
    <row r="125" s="165" customFormat="1" ht="17.25"/>
    <row r="126" s="165" customFormat="1" ht="17.25"/>
    <row r="127" s="165" customFormat="1" ht="17.25"/>
    <row r="128" s="165" customFormat="1" ht="17.25"/>
    <row r="129" s="165" customFormat="1" ht="17.25"/>
    <row r="130" s="165" customFormat="1" ht="17.25"/>
  </sheetData>
  <sheetProtection/>
  <mergeCells count="16"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  <mergeCell ref="A1:O1"/>
    <mergeCell ref="A2:O2"/>
    <mergeCell ref="A3:O3"/>
    <mergeCell ref="E31:O31"/>
    <mergeCell ref="E32:O32"/>
    <mergeCell ref="E33:O33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6"/>
  <sheetViews>
    <sheetView zoomScale="148" zoomScaleNormal="148" zoomScalePageLayoutView="0" workbookViewId="0" topLeftCell="A46">
      <selection activeCell="V127" sqref="V127"/>
    </sheetView>
  </sheetViews>
  <sheetFormatPr defaultColWidth="9.140625" defaultRowHeight="21.75"/>
  <cols>
    <col min="1" max="1" width="7.7109375" style="0" customWidth="1"/>
    <col min="2" max="2" width="9.140625" style="0" customWidth="1"/>
    <col min="3" max="3" width="8.140625" style="0" customWidth="1"/>
    <col min="4" max="5" width="7.8515625" style="0" customWidth="1"/>
    <col min="6" max="6" width="8.140625" style="0" customWidth="1"/>
    <col min="7" max="7" width="9.28125" style="0" customWidth="1"/>
    <col min="8" max="9" width="8.140625" style="0" customWidth="1"/>
    <col min="10" max="10" width="6.57421875" style="0" customWidth="1"/>
    <col min="11" max="11" width="7.7109375" style="0" customWidth="1"/>
    <col min="12" max="12" width="8.28125" style="0" customWidth="1"/>
    <col min="13" max="13" width="8.140625" style="0" customWidth="1"/>
    <col min="14" max="14" width="7.2812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421875" style="0" customWidth="1"/>
    <col min="20" max="20" width="8.00390625" style="0" customWidth="1"/>
    <col min="21" max="21" width="7.7109375" style="0" customWidth="1"/>
  </cols>
  <sheetData>
    <row r="1" spans="1:23" s="227" customFormat="1" ht="14.25">
      <c r="A1" s="321" t="s">
        <v>242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3" s="227" customFormat="1" ht="14.25">
      <c r="A2" s="321" t="s">
        <v>243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</row>
    <row r="3" spans="1:23" s="227" customFormat="1" ht="14.25">
      <c r="A3" s="322" t="s">
        <v>304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</row>
    <row r="4" spans="1:23" s="227" customFormat="1" ht="13.5">
      <c r="A4" s="192" t="s">
        <v>244</v>
      </c>
      <c r="B4" s="316" t="s">
        <v>219</v>
      </c>
      <c r="C4" s="316"/>
      <c r="D4" s="317" t="s">
        <v>220</v>
      </c>
      <c r="E4" s="318"/>
      <c r="F4" s="316" t="s">
        <v>221</v>
      </c>
      <c r="G4" s="316"/>
      <c r="H4" s="192" t="s">
        <v>222</v>
      </c>
      <c r="I4" s="316" t="s">
        <v>223</v>
      </c>
      <c r="J4" s="316"/>
      <c r="K4" s="317" t="s">
        <v>224</v>
      </c>
      <c r="L4" s="319"/>
      <c r="M4" s="318"/>
      <c r="N4" s="193" t="s">
        <v>225</v>
      </c>
      <c r="O4" s="317" t="s">
        <v>226</v>
      </c>
      <c r="P4" s="319"/>
      <c r="Q4" s="318"/>
      <c r="R4" s="316" t="s">
        <v>227</v>
      </c>
      <c r="S4" s="316"/>
      <c r="T4" s="317" t="s">
        <v>245</v>
      </c>
      <c r="U4" s="318"/>
      <c r="V4" s="192" t="s">
        <v>230</v>
      </c>
      <c r="W4" s="194" t="s">
        <v>18</v>
      </c>
    </row>
    <row r="5" spans="1:23" s="227" customFormat="1" ht="13.5">
      <c r="A5" s="192" t="s">
        <v>78</v>
      </c>
      <c r="B5" s="192" t="s">
        <v>246</v>
      </c>
      <c r="C5" s="192" t="s">
        <v>247</v>
      </c>
      <c r="D5" s="192" t="s">
        <v>248</v>
      </c>
      <c r="E5" s="192" t="s">
        <v>249</v>
      </c>
      <c r="F5" s="192" t="s">
        <v>250</v>
      </c>
      <c r="G5" s="192" t="s">
        <v>251</v>
      </c>
      <c r="H5" s="192" t="s">
        <v>252</v>
      </c>
      <c r="I5" s="192" t="s">
        <v>253</v>
      </c>
      <c r="J5" s="192" t="s">
        <v>254</v>
      </c>
      <c r="K5" s="192" t="s">
        <v>255</v>
      </c>
      <c r="L5" s="192" t="s">
        <v>256</v>
      </c>
      <c r="M5" s="192" t="s">
        <v>257</v>
      </c>
      <c r="N5" s="192" t="s">
        <v>258</v>
      </c>
      <c r="O5" s="192" t="s">
        <v>259</v>
      </c>
      <c r="P5" s="192" t="s">
        <v>260</v>
      </c>
      <c r="Q5" s="192" t="s">
        <v>261</v>
      </c>
      <c r="R5" s="192" t="s">
        <v>262</v>
      </c>
      <c r="S5" s="192" t="s">
        <v>263</v>
      </c>
      <c r="T5" s="192" t="s">
        <v>264</v>
      </c>
      <c r="U5" s="192" t="s">
        <v>265</v>
      </c>
      <c r="V5" s="192" t="s">
        <v>266</v>
      </c>
      <c r="W5" s="195"/>
    </row>
    <row r="6" spans="1:23" s="227" customFormat="1" ht="13.5">
      <c r="A6" s="196">
        <v>510000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1:23" s="227" customFormat="1" ht="13.5">
      <c r="A7" s="198">
        <v>110300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>
        <v>58040</v>
      </c>
      <c r="W7" s="197">
        <f aca="true" t="shared" si="0" ref="W7:W13">SUM(B7:V7)</f>
        <v>58040</v>
      </c>
    </row>
    <row r="8" spans="1:23" s="227" customFormat="1" ht="13.5">
      <c r="A8" s="198">
        <v>110700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9"/>
      <c r="W8" s="197">
        <f t="shared" si="0"/>
        <v>0</v>
      </c>
    </row>
    <row r="9" spans="1:23" s="227" customFormat="1" ht="13.5">
      <c r="A9" s="198">
        <v>110800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9"/>
      <c r="W9" s="197">
        <f t="shared" si="0"/>
        <v>0</v>
      </c>
    </row>
    <row r="10" spans="1:23" s="228" customFormat="1" ht="14.25">
      <c r="A10" s="198">
        <v>110900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>
        <v>4500</v>
      </c>
      <c r="W10" s="197">
        <f t="shared" si="0"/>
        <v>4500</v>
      </c>
    </row>
    <row r="11" spans="1:23" s="228" customFormat="1" ht="14.25">
      <c r="A11" s="198">
        <v>111000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9">
        <v>108684</v>
      </c>
      <c r="W11" s="197">
        <f t="shared" si="0"/>
        <v>108684</v>
      </c>
    </row>
    <row r="12" spans="1:23" s="228" customFormat="1" ht="14.25">
      <c r="A12" s="198">
        <v>111100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9"/>
      <c r="W12" s="197">
        <f t="shared" si="0"/>
        <v>0</v>
      </c>
    </row>
    <row r="13" spans="1:23" s="228" customFormat="1" ht="14.25">
      <c r="A13" s="198">
        <v>120100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>
        <v>136893</v>
      </c>
      <c r="W13" s="197">
        <f t="shared" si="0"/>
        <v>136893</v>
      </c>
    </row>
    <row r="14" spans="1:23" s="228" customFormat="1" ht="14.25">
      <c r="A14" s="198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3" s="228" customFormat="1" ht="14.25">
      <c r="A15" s="198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3" s="228" customFormat="1" ht="14.25">
      <c r="A16" s="198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8" customFormat="1" ht="14.25">
      <c r="A17" s="200" t="s">
        <v>267</v>
      </c>
      <c r="B17" s="201">
        <f>SUM(B7:B10)</f>
        <v>0</v>
      </c>
      <c r="C17" s="201">
        <f>SUM(C8:C10)</f>
        <v>0</v>
      </c>
      <c r="D17" s="202" t="s">
        <v>148</v>
      </c>
      <c r="E17" s="201">
        <v>0</v>
      </c>
      <c r="F17" s="201">
        <f>SUM(F8:F10)</f>
        <v>0</v>
      </c>
      <c r="G17" s="201">
        <v>0</v>
      </c>
      <c r="H17" s="201">
        <v>0</v>
      </c>
      <c r="I17" s="201">
        <f>SUM(I8:I10)</f>
        <v>0</v>
      </c>
      <c r="J17" s="201">
        <v>0</v>
      </c>
      <c r="K17" s="201" t="s">
        <v>148</v>
      </c>
      <c r="L17" s="201" t="s">
        <v>148</v>
      </c>
      <c r="M17" s="201">
        <v>0</v>
      </c>
      <c r="N17" s="201">
        <v>0</v>
      </c>
      <c r="O17" s="201" t="s">
        <v>148</v>
      </c>
      <c r="P17" s="201">
        <v>0</v>
      </c>
      <c r="Q17" s="201">
        <v>0</v>
      </c>
      <c r="R17" s="201">
        <f>SUM(R8:R10)</f>
        <v>0</v>
      </c>
      <c r="S17" s="201">
        <v>0</v>
      </c>
      <c r="T17" s="201">
        <v>0</v>
      </c>
      <c r="U17" s="201" t="s">
        <v>148</v>
      </c>
      <c r="V17" s="201">
        <f>SUM(V7:V13)</f>
        <v>308117</v>
      </c>
      <c r="W17" s="201">
        <f>SUM(B17:V17)</f>
        <v>308117</v>
      </c>
    </row>
    <row r="18" spans="1:23" s="228" customFormat="1" ht="14.25">
      <c r="A18" s="203" t="s">
        <v>268</v>
      </c>
      <c r="B18" s="204">
        <v>0</v>
      </c>
      <c r="C18" s="204">
        <v>0</v>
      </c>
      <c r="D18" s="205" t="s">
        <v>148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 t="s">
        <v>148</v>
      </c>
      <c r="L18" s="204" t="s">
        <v>148</v>
      </c>
      <c r="M18" s="204">
        <v>0</v>
      </c>
      <c r="N18" s="204">
        <v>0</v>
      </c>
      <c r="O18" s="204" t="s">
        <v>148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 t="s">
        <v>148</v>
      </c>
      <c r="V18" s="204">
        <v>1265591</v>
      </c>
      <c r="W18" s="204">
        <f>SUM(B18:V18)</f>
        <v>1265591</v>
      </c>
    </row>
    <row r="19" spans="1:23" s="228" customFormat="1" ht="14.25">
      <c r="A19" s="196">
        <v>521000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</row>
    <row r="20" spans="1:23" s="228" customFormat="1" ht="14.25">
      <c r="A20" s="198">
        <v>210100</v>
      </c>
      <c r="B20" s="197">
        <v>44340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>
        <v>0</v>
      </c>
      <c r="W20" s="199">
        <f aca="true" t="shared" si="1" ref="W20:W25">SUM(B20:V20)</f>
        <v>44340</v>
      </c>
    </row>
    <row r="21" spans="1:23" s="228" customFormat="1" ht="14.25">
      <c r="A21" s="198">
        <v>210200</v>
      </c>
      <c r="B21" s="197">
        <v>3800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>
        <v>0</v>
      </c>
      <c r="W21" s="199">
        <f t="shared" si="1"/>
        <v>3800</v>
      </c>
    </row>
    <row r="22" spans="1:23" s="228" customFormat="1" ht="14.25">
      <c r="A22" s="198">
        <v>210300</v>
      </c>
      <c r="B22" s="197">
        <v>3800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>
        <v>0</v>
      </c>
      <c r="W22" s="199">
        <f t="shared" si="1"/>
        <v>3800</v>
      </c>
    </row>
    <row r="23" spans="1:23" s="228" customFormat="1" ht="14.25">
      <c r="A23" s="198">
        <v>210400</v>
      </c>
      <c r="B23" s="197">
        <v>7560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>
        <v>0</v>
      </c>
      <c r="W23" s="199">
        <f t="shared" si="1"/>
        <v>7560</v>
      </c>
    </row>
    <row r="24" spans="1:23" s="228" customFormat="1" ht="14.25">
      <c r="A24" s="198">
        <v>210600</v>
      </c>
      <c r="B24" s="197">
        <v>247910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>
        <f t="shared" si="1"/>
        <v>247910</v>
      </c>
    </row>
    <row r="25" spans="1:23" s="228" customFormat="1" ht="14.25">
      <c r="A25" s="198">
        <v>210700</v>
      </c>
      <c r="B25" s="197">
        <v>7560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>
        <f t="shared" si="1"/>
        <v>7560</v>
      </c>
    </row>
    <row r="26" spans="1:23" s="228" customFormat="1" ht="14.25">
      <c r="A26" s="198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</row>
    <row r="27" spans="1:23" s="228" customFormat="1" ht="14.25">
      <c r="A27" s="198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</row>
    <row r="28" spans="1:23" s="228" customFormat="1" ht="14.25">
      <c r="A28" s="200" t="s">
        <v>267</v>
      </c>
      <c r="B28" s="201">
        <f>SUM(B20:B25)</f>
        <v>314970</v>
      </c>
      <c r="C28" s="201">
        <f>SUM(C20:C23)</f>
        <v>0</v>
      </c>
      <c r="D28" s="201" t="s">
        <v>148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 t="s">
        <v>148</v>
      </c>
      <c r="L28" s="201" t="s">
        <v>148</v>
      </c>
      <c r="M28" s="201">
        <v>0</v>
      </c>
      <c r="N28" s="201">
        <v>0</v>
      </c>
      <c r="O28" s="201" t="s">
        <v>148</v>
      </c>
      <c r="P28" s="201">
        <v>0</v>
      </c>
      <c r="Q28" s="201">
        <v>0</v>
      </c>
      <c r="R28" s="201">
        <v>0</v>
      </c>
      <c r="S28" s="201">
        <v>0</v>
      </c>
      <c r="T28" s="201">
        <f>SUM(T20:T23)</f>
        <v>0</v>
      </c>
      <c r="U28" s="201" t="s">
        <v>148</v>
      </c>
      <c r="V28" s="201">
        <v>0</v>
      </c>
      <c r="W28" s="202">
        <f>SUM(B28:V28)</f>
        <v>314970</v>
      </c>
    </row>
    <row r="29" spans="1:23" s="228" customFormat="1" ht="14.25">
      <c r="A29" s="203" t="s">
        <v>268</v>
      </c>
      <c r="B29" s="206">
        <v>3662031</v>
      </c>
      <c r="C29" s="204">
        <v>0</v>
      </c>
      <c r="D29" s="204" t="s">
        <v>148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 t="s">
        <v>148</v>
      </c>
      <c r="L29" s="204" t="s">
        <v>148</v>
      </c>
      <c r="M29" s="204">
        <v>0</v>
      </c>
      <c r="N29" s="204">
        <v>0</v>
      </c>
      <c r="O29" s="204" t="s">
        <v>148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 t="s">
        <v>148</v>
      </c>
      <c r="V29" s="204">
        <v>0</v>
      </c>
      <c r="W29" s="205">
        <f>SUM(B29:V29)</f>
        <v>3662031</v>
      </c>
    </row>
    <row r="30" spans="1:23" s="228" customFormat="1" ht="14.25">
      <c r="A30" s="196">
        <v>522000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8"/>
    </row>
    <row r="31" spans="1:23" s="228" customFormat="1" ht="14.25">
      <c r="A31" s="209">
        <v>220100</v>
      </c>
      <c r="B31" s="210">
        <v>156150</v>
      </c>
      <c r="C31" s="210">
        <v>64420</v>
      </c>
      <c r="D31" s="210"/>
      <c r="E31" s="210"/>
      <c r="F31" s="210">
        <v>38350</v>
      </c>
      <c r="G31" s="210"/>
      <c r="H31" s="210">
        <v>53010</v>
      </c>
      <c r="I31" s="210">
        <v>9960</v>
      </c>
      <c r="J31" s="210"/>
      <c r="K31" s="210"/>
      <c r="L31" s="210"/>
      <c r="M31" s="210"/>
      <c r="N31" s="210"/>
      <c r="O31" s="210"/>
      <c r="P31" s="210"/>
      <c r="Q31" s="210"/>
      <c r="R31" s="210">
        <v>57760</v>
      </c>
      <c r="S31" s="210"/>
      <c r="T31" s="210">
        <v>14300</v>
      </c>
      <c r="U31" s="210"/>
      <c r="V31" s="210"/>
      <c r="W31" s="211">
        <f aca="true" t="shared" si="2" ref="W31:W37">SUM(B31:V31)</f>
        <v>393950</v>
      </c>
    </row>
    <row r="32" spans="1:23" s="228" customFormat="1" ht="14.25">
      <c r="A32" s="209">
        <v>220200</v>
      </c>
      <c r="B32" s="210">
        <v>32175</v>
      </c>
      <c r="C32" s="210">
        <v>8525</v>
      </c>
      <c r="D32" s="210"/>
      <c r="E32" s="210"/>
      <c r="F32" s="210">
        <v>5510</v>
      </c>
      <c r="G32" s="210"/>
      <c r="H32" s="210">
        <v>8170</v>
      </c>
      <c r="I32" s="210">
        <v>5040</v>
      </c>
      <c r="J32" s="210"/>
      <c r="K32" s="210"/>
      <c r="L32" s="210"/>
      <c r="M32" s="210"/>
      <c r="N32" s="210"/>
      <c r="O32" s="210"/>
      <c r="P32" s="210"/>
      <c r="Q32" s="210"/>
      <c r="R32" s="210">
        <v>12015</v>
      </c>
      <c r="S32" s="210"/>
      <c r="T32" s="210">
        <v>1470</v>
      </c>
      <c r="U32" s="210"/>
      <c r="V32" s="210"/>
      <c r="W32" s="211">
        <f t="shared" si="2"/>
        <v>72905</v>
      </c>
    </row>
    <row r="33" spans="1:23" s="228" customFormat="1" ht="14.25">
      <c r="A33" s="209">
        <v>220300</v>
      </c>
      <c r="B33" s="210">
        <v>24144</v>
      </c>
      <c r="C33" s="210">
        <v>19100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>
        <v>19100</v>
      </c>
      <c r="S33" s="210"/>
      <c r="T33" s="210"/>
      <c r="U33" s="210"/>
      <c r="V33" s="210"/>
      <c r="W33" s="211">
        <f t="shared" si="2"/>
        <v>62344</v>
      </c>
    </row>
    <row r="34" spans="1:23" s="228" customFormat="1" ht="14.25">
      <c r="A34" s="209">
        <v>220600</v>
      </c>
      <c r="B34" s="210">
        <v>60830</v>
      </c>
      <c r="C34" s="210">
        <v>6050</v>
      </c>
      <c r="D34" s="210"/>
      <c r="E34" s="210"/>
      <c r="F34" s="210">
        <v>24100</v>
      </c>
      <c r="G34" s="210"/>
      <c r="H34" s="210"/>
      <c r="I34" s="210">
        <v>6050</v>
      </c>
      <c r="J34" s="210"/>
      <c r="K34" s="210">
        <v>97200</v>
      </c>
      <c r="L34" s="210"/>
      <c r="M34" s="210"/>
      <c r="N34" s="210"/>
      <c r="O34" s="210"/>
      <c r="P34" s="210"/>
      <c r="Q34" s="210"/>
      <c r="R34" s="210">
        <v>13510</v>
      </c>
      <c r="S34" s="210"/>
      <c r="T34" s="210">
        <v>6050</v>
      </c>
      <c r="U34" s="210"/>
      <c r="V34" s="210"/>
      <c r="W34" s="211">
        <f t="shared" si="2"/>
        <v>213790</v>
      </c>
    </row>
    <row r="35" spans="1:23" s="228" customFormat="1" ht="14.25">
      <c r="A35" s="209">
        <v>220700</v>
      </c>
      <c r="B35" s="210">
        <v>29930</v>
      </c>
      <c r="C35" s="210">
        <v>2950</v>
      </c>
      <c r="D35" s="210"/>
      <c r="E35" s="210"/>
      <c r="F35" s="210">
        <v>26900</v>
      </c>
      <c r="G35" s="210"/>
      <c r="H35" s="210"/>
      <c r="I35" s="210">
        <v>2950</v>
      </c>
      <c r="J35" s="210"/>
      <c r="K35" s="210">
        <v>56307</v>
      </c>
      <c r="L35" s="210"/>
      <c r="M35" s="210"/>
      <c r="N35" s="210"/>
      <c r="O35" s="210"/>
      <c r="P35" s="210"/>
      <c r="Q35" s="210"/>
      <c r="R35" s="210">
        <v>4490</v>
      </c>
      <c r="S35" s="210"/>
      <c r="T35" s="210">
        <v>2950</v>
      </c>
      <c r="U35" s="210"/>
      <c r="V35" s="210"/>
      <c r="W35" s="211">
        <f t="shared" si="2"/>
        <v>126477</v>
      </c>
    </row>
    <row r="36" spans="1:23" s="228" customFormat="1" ht="14.25">
      <c r="A36" s="209">
        <v>221100</v>
      </c>
      <c r="B36" s="210">
        <v>5600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1">
        <f t="shared" si="2"/>
        <v>5600</v>
      </c>
    </row>
    <row r="37" spans="1:23" s="228" customFormat="1" ht="14.25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>
        <f t="shared" si="2"/>
        <v>0</v>
      </c>
    </row>
    <row r="38" spans="1:23" s="228" customFormat="1" ht="14.25">
      <c r="A38" s="200" t="s">
        <v>267</v>
      </c>
      <c r="B38" s="212">
        <f>SUM(B31:B37)</f>
        <v>308829</v>
      </c>
      <c r="C38" s="212">
        <f>SUM(C31:C37)</f>
        <v>101045</v>
      </c>
      <c r="D38" s="213" t="s">
        <v>148</v>
      </c>
      <c r="E38" s="212">
        <f aca="true" t="shared" si="3" ref="E38:K38">SUM(E31:E37)</f>
        <v>0</v>
      </c>
      <c r="F38" s="212">
        <f t="shared" si="3"/>
        <v>94860</v>
      </c>
      <c r="G38" s="212">
        <f t="shared" si="3"/>
        <v>0</v>
      </c>
      <c r="H38" s="212">
        <f t="shared" si="3"/>
        <v>61180</v>
      </c>
      <c r="I38" s="212">
        <f>SUM(I31:I37)</f>
        <v>24000</v>
      </c>
      <c r="J38" s="212">
        <f t="shared" si="3"/>
        <v>0</v>
      </c>
      <c r="K38" s="212">
        <f t="shared" si="3"/>
        <v>153507</v>
      </c>
      <c r="L38" s="212" t="s">
        <v>148</v>
      </c>
      <c r="M38" s="212">
        <f>SUM(M31:M37)</f>
        <v>0</v>
      </c>
      <c r="N38" s="212">
        <f>SUM(N31:N37)</f>
        <v>0</v>
      </c>
      <c r="O38" s="212" t="s">
        <v>148</v>
      </c>
      <c r="P38" s="212">
        <f>SUM(P31:P37)</f>
        <v>0</v>
      </c>
      <c r="Q38" s="212">
        <f>SUM(Q31:Q37)</f>
        <v>0</v>
      </c>
      <c r="R38" s="212">
        <f>SUM(R31:R37)</f>
        <v>106875</v>
      </c>
      <c r="S38" s="212">
        <f>SUM(S31:S37)</f>
        <v>0</v>
      </c>
      <c r="T38" s="212">
        <f>SUM(T31:T37)</f>
        <v>24770</v>
      </c>
      <c r="U38" s="212" t="s">
        <v>148</v>
      </c>
      <c r="V38" s="212">
        <f>SUM(V31:V37)</f>
        <v>0</v>
      </c>
      <c r="W38" s="212">
        <f>SUM(B38:V38)</f>
        <v>875066</v>
      </c>
    </row>
    <row r="39" spans="1:23" s="228" customFormat="1" ht="14.25">
      <c r="A39" s="203" t="s">
        <v>268</v>
      </c>
      <c r="B39" s="214">
        <v>3094899</v>
      </c>
      <c r="C39" s="214">
        <v>1138448</v>
      </c>
      <c r="D39" s="205"/>
      <c r="E39" s="205"/>
      <c r="F39" s="214">
        <v>823788</v>
      </c>
      <c r="G39" s="205"/>
      <c r="H39" s="214">
        <v>688133</v>
      </c>
      <c r="I39" s="214">
        <v>260708</v>
      </c>
      <c r="J39" s="233"/>
      <c r="K39" s="214">
        <v>1772964</v>
      </c>
      <c r="L39" s="214"/>
      <c r="M39" s="214"/>
      <c r="N39" s="214"/>
      <c r="O39" s="214"/>
      <c r="P39" s="214"/>
      <c r="Q39" s="214"/>
      <c r="R39" s="214">
        <v>969935</v>
      </c>
      <c r="S39" s="214"/>
      <c r="T39" s="214">
        <v>295576</v>
      </c>
      <c r="U39" s="214"/>
      <c r="V39" s="214"/>
      <c r="W39" s="215">
        <f>SUM(B39:V39)</f>
        <v>9044451</v>
      </c>
    </row>
    <row r="40" spans="1:23" s="246" customFormat="1" ht="14.25">
      <c r="A40" s="242"/>
      <c r="B40" s="243"/>
      <c r="C40" s="243"/>
      <c r="D40" s="244"/>
      <c r="E40" s="244"/>
      <c r="F40" s="243"/>
      <c r="G40" s="244"/>
      <c r="H40" s="243"/>
      <c r="I40" s="243"/>
      <c r="J40" s="245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</row>
    <row r="41" spans="1:23" s="246" customFormat="1" ht="14.25">
      <c r="A41" s="250"/>
      <c r="B41" s="251"/>
      <c r="C41" s="251"/>
      <c r="D41" s="252"/>
      <c r="E41" s="252"/>
      <c r="F41" s="251"/>
      <c r="G41" s="252"/>
      <c r="H41" s="251"/>
      <c r="I41" s="251"/>
      <c r="J41" s="253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</row>
    <row r="42" spans="1:23" s="228" customFormat="1" ht="14.25">
      <c r="A42" s="195" t="s">
        <v>244</v>
      </c>
      <c r="B42" s="320" t="s">
        <v>219</v>
      </c>
      <c r="C42" s="320"/>
      <c r="D42" s="314" t="s">
        <v>220</v>
      </c>
      <c r="E42" s="315"/>
      <c r="F42" s="320" t="s">
        <v>221</v>
      </c>
      <c r="G42" s="320"/>
      <c r="H42" s="195" t="s">
        <v>222</v>
      </c>
      <c r="I42" s="320" t="s">
        <v>223</v>
      </c>
      <c r="J42" s="320"/>
      <c r="K42" s="314" t="s">
        <v>224</v>
      </c>
      <c r="L42" s="323"/>
      <c r="M42" s="315"/>
      <c r="N42" s="240" t="s">
        <v>225</v>
      </c>
      <c r="O42" s="314" t="s">
        <v>226</v>
      </c>
      <c r="P42" s="323"/>
      <c r="Q42" s="315"/>
      <c r="R42" s="320" t="s">
        <v>227</v>
      </c>
      <c r="S42" s="320"/>
      <c r="T42" s="314" t="s">
        <v>245</v>
      </c>
      <c r="U42" s="315"/>
      <c r="V42" s="195" t="s">
        <v>230</v>
      </c>
      <c r="W42" s="241" t="s">
        <v>18</v>
      </c>
    </row>
    <row r="43" spans="1:23" s="228" customFormat="1" ht="14.25">
      <c r="A43" s="192" t="s">
        <v>78</v>
      </c>
      <c r="B43" s="192" t="s">
        <v>246</v>
      </c>
      <c r="C43" s="192" t="s">
        <v>247</v>
      </c>
      <c r="D43" s="192" t="s">
        <v>248</v>
      </c>
      <c r="E43" s="192" t="s">
        <v>249</v>
      </c>
      <c r="F43" s="192" t="s">
        <v>250</v>
      </c>
      <c r="G43" s="192" t="s">
        <v>251</v>
      </c>
      <c r="H43" s="192" t="s">
        <v>252</v>
      </c>
      <c r="I43" s="192" t="s">
        <v>253</v>
      </c>
      <c r="J43" s="192" t="s">
        <v>254</v>
      </c>
      <c r="K43" s="192" t="s">
        <v>255</v>
      </c>
      <c r="L43" s="192" t="s">
        <v>256</v>
      </c>
      <c r="M43" s="192" t="s">
        <v>257</v>
      </c>
      <c r="N43" s="192" t="s">
        <v>258</v>
      </c>
      <c r="O43" s="192" t="s">
        <v>259</v>
      </c>
      <c r="P43" s="192" t="s">
        <v>260</v>
      </c>
      <c r="Q43" s="192" t="s">
        <v>261</v>
      </c>
      <c r="R43" s="192" t="s">
        <v>262</v>
      </c>
      <c r="S43" s="192" t="s">
        <v>263</v>
      </c>
      <c r="T43" s="192" t="s">
        <v>264</v>
      </c>
      <c r="U43" s="192" t="s">
        <v>265</v>
      </c>
      <c r="V43" s="192" t="s">
        <v>266</v>
      </c>
      <c r="W43" s="195"/>
    </row>
    <row r="44" spans="1:23" s="228" customFormat="1" ht="14.25">
      <c r="A44" s="196">
        <v>531000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8"/>
    </row>
    <row r="45" spans="1:23" s="228" customFormat="1" ht="14.25">
      <c r="A45" s="209">
        <v>310100</v>
      </c>
      <c r="B45" s="210"/>
      <c r="C45" s="210">
        <v>8400</v>
      </c>
      <c r="D45" s="210"/>
      <c r="E45" s="210">
        <v>14600</v>
      </c>
      <c r="F45" s="210">
        <v>26800</v>
      </c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1">
        <f aca="true" t="shared" si="4" ref="W45:W51">SUM(B45:V45)</f>
        <v>49800</v>
      </c>
    </row>
    <row r="46" spans="1:23" s="228" customFormat="1" ht="14.25">
      <c r="A46" s="209">
        <v>310200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1">
        <f t="shared" si="4"/>
        <v>0</v>
      </c>
    </row>
    <row r="47" spans="1:23" s="228" customFormat="1" ht="14.25">
      <c r="A47" s="209">
        <v>310300</v>
      </c>
      <c r="B47" s="210"/>
      <c r="C47" s="210"/>
      <c r="D47" s="210"/>
      <c r="E47" s="210"/>
      <c r="F47" s="210"/>
      <c r="G47" s="210"/>
      <c r="H47" s="210">
        <v>48720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1">
        <f t="shared" si="4"/>
        <v>48720</v>
      </c>
    </row>
    <row r="48" spans="1:23" s="228" customFormat="1" ht="14.25">
      <c r="A48" s="209">
        <v>310400</v>
      </c>
      <c r="B48" s="210">
        <v>9400</v>
      </c>
      <c r="C48" s="210">
        <v>4950</v>
      </c>
      <c r="D48" s="210"/>
      <c r="E48" s="210"/>
      <c r="F48" s="210">
        <v>4000</v>
      </c>
      <c r="G48" s="210"/>
      <c r="H48" s="210">
        <v>4250</v>
      </c>
      <c r="I48" s="210">
        <v>1600</v>
      </c>
      <c r="J48" s="210"/>
      <c r="K48" s="210"/>
      <c r="L48" s="210"/>
      <c r="M48" s="210"/>
      <c r="N48" s="210"/>
      <c r="O48" s="210"/>
      <c r="P48" s="210"/>
      <c r="Q48" s="210"/>
      <c r="R48" s="210">
        <v>3000</v>
      </c>
      <c r="S48" s="210"/>
      <c r="T48" s="210">
        <v>2400</v>
      </c>
      <c r="U48" s="210"/>
      <c r="V48" s="210"/>
      <c r="W48" s="211">
        <f t="shared" si="4"/>
        <v>29600</v>
      </c>
    </row>
    <row r="49" spans="1:23" s="228" customFormat="1" ht="14.25">
      <c r="A49" s="209">
        <v>310500</v>
      </c>
      <c r="B49" s="210"/>
      <c r="C49" s="210">
        <v>1937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1">
        <f t="shared" si="4"/>
        <v>1937</v>
      </c>
    </row>
    <row r="50" spans="1:23" s="228" customFormat="1" ht="14.25">
      <c r="A50" s="209">
        <v>310600</v>
      </c>
      <c r="B50" s="210">
        <v>1420</v>
      </c>
      <c r="C50" s="210">
        <v>2690</v>
      </c>
      <c r="D50" s="210"/>
      <c r="E50" s="210"/>
      <c r="F50" s="210">
        <v>3754.5</v>
      </c>
      <c r="G50" s="210"/>
      <c r="H50" s="210">
        <v>386</v>
      </c>
      <c r="I50" s="210"/>
      <c r="J50" s="210"/>
      <c r="K50" s="210"/>
      <c r="L50" s="210"/>
      <c r="M50" s="210"/>
      <c r="N50" s="210"/>
      <c r="O50" s="210"/>
      <c r="P50" s="210"/>
      <c r="Q50" s="210"/>
      <c r="R50" s="210">
        <v>4230</v>
      </c>
      <c r="S50" s="210"/>
      <c r="T50" s="210">
        <v>1427.5</v>
      </c>
      <c r="U50" s="210"/>
      <c r="V50" s="210"/>
      <c r="W50" s="211">
        <f t="shared" si="4"/>
        <v>13908</v>
      </c>
    </row>
    <row r="51" spans="1:23" s="228" customFormat="1" ht="14.25">
      <c r="A51" s="209">
        <v>310800</v>
      </c>
      <c r="B51" s="210">
        <v>570000</v>
      </c>
      <c r="C51" s="210">
        <v>250000</v>
      </c>
      <c r="D51" s="210"/>
      <c r="E51" s="210"/>
      <c r="F51" s="210">
        <v>320000</v>
      </c>
      <c r="G51" s="210"/>
      <c r="H51" s="210">
        <v>463185</v>
      </c>
      <c r="I51" s="210">
        <v>57280</v>
      </c>
      <c r="J51" s="210"/>
      <c r="K51" s="210"/>
      <c r="L51" s="210"/>
      <c r="M51" s="210"/>
      <c r="N51" s="210"/>
      <c r="O51" s="210"/>
      <c r="P51" s="210"/>
      <c r="Q51" s="210"/>
      <c r="R51" s="210">
        <v>222000</v>
      </c>
      <c r="S51" s="210"/>
      <c r="T51" s="210">
        <v>63500</v>
      </c>
      <c r="U51" s="210"/>
      <c r="V51" s="210"/>
      <c r="W51" s="211">
        <f t="shared" si="4"/>
        <v>1945965</v>
      </c>
    </row>
    <row r="52" spans="1:23" s="228" customFormat="1" ht="14.25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1"/>
    </row>
    <row r="53" spans="1:23" s="228" customFormat="1" ht="14.25">
      <c r="A53" s="200" t="s">
        <v>267</v>
      </c>
      <c r="B53" s="216">
        <f>SUM(B45:B52)</f>
        <v>580820</v>
      </c>
      <c r="C53" s="216">
        <f>SUM(C45:C52)</f>
        <v>267977</v>
      </c>
      <c r="D53" s="216"/>
      <c r="E53" s="216">
        <f>SUM(E45:E52)</f>
        <v>14600</v>
      </c>
      <c r="F53" s="216">
        <f>SUM(F45:F52)</f>
        <v>354554.5</v>
      </c>
      <c r="G53" s="216" t="s">
        <v>148</v>
      </c>
      <c r="H53" s="216">
        <f>SUM(H45:H52)</f>
        <v>516541</v>
      </c>
      <c r="I53" s="216">
        <f>SUM(I45:I52)</f>
        <v>58880</v>
      </c>
      <c r="J53" s="216" t="s">
        <v>148</v>
      </c>
      <c r="K53" s="216" t="s">
        <v>148</v>
      </c>
      <c r="L53" s="216" t="s">
        <v>148</v>
      </c>
      <c r="M53" s="216">
        <f>SUM(M47:M50)</f>
        <v>0</v>
      </c>
      <c r="N53" s="216" t="s">
        <v>148</v>
      </c>
      <c r="O53" s="216" t="s">
        <v>148</v>
      </c>
      <c r="P53" s="216" t="s">
        <v>148</v>
      </c>
      <c r="Q53" s="216" t="s">
        <v>148</v>
      </c>
      <c r="R53" s="216">
        <f>SUM(R45:R52)</f>
        <v>229230</v>
      </c>
      <c r="S53" s="216" t="s">
        <v>148</v>
      </c>
      <c r="T53" s="216">
        <f>SUM(T45:T52)</f>
        <v>67327.5</v>
      </c>
      <c r="U53" s="216" t="s">
        <v>148</v>
      </c>
      <c r="V53" s="216" t="s">
        <v>148</v>
      </c>
      <c r="W53" s="217">
        <f>SUM(B53:V53)</f>
        <v>2089930</v>
      </c>
    </row>
    <row r="54" spans="1:23" s="228" customFormat="1" ht="14.25">
      <c r="A54" s="203" t="s">
        <v>268</v>
      </c>
      <c r="B54" s="214">
        <v>746322.5</v>
      </c>
      <c r="C54" s="214">
        <v>398244.5</v>
      </c>
      <c r="D54" s="214"/>
      <c r="E54" s="214">
        <v>205600</v>
      </c>
      <c r="F54" s="214">
        <v>427650.68</v>
      </c>
      <c r="G54" s="214"/>
      <c r="H54" s="214">
        <v>853630</v>
      </c>
      <c r="I54" s="214">
        <v>121866.5</v>
      </c>
      <c r="J54" s="214"/>
      <c r="K54" s="214"/>
      <c r="L54" s="214"/>
      <c r="M54" s="214"/>
      <c r="N54" s="214"/>
      <c r="O54" s="214"/>
      <c r="P54" s="214"/>
      <c r="Q54" s="214"/>
      <c r="R54" s="214">
        <v>310850</v>
      </c>
      <c r="S54" s="214"/>
      <c r="T54" s="214">
        <v>126018.35</v>
      </c>
      <c r="U54" s="214"/>
      <c r="V54" s="214"/>
      <c r="W54" s="215">
        <f>SUM(B54:V54)</f>
        <v>3190182.53</v>
      </c>
    </row>
    <row r="55" spans="1:23" s="228" customFormat="1" ht="14.25">
      <c r="A55" s="196">
        <v>532000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8"/>
    </row>
    <row r="56" spans="1:23" s="228" customFormat="1" ht="14.25">
      <c r="A56" s="209">
        <v>320100</v>
      </c>
      <c r="B56" s="210">
        <v>191602</v>
      </c>
      <c r="C56" s="210"/>
      <c r="D56" s="210"/>
      <c r="E56" s="210"/>
      <c r="F56" s="210">
        <v>4000</v>
      </c>
      <c r="G56" s="210">
        <v>8000</v>
      </c>
      <c r="H56" s="210">
        <v>4400</v>
      </c>
      <c r="I56" s="210">
        <v>3573</v>
      </c>
      <c r="J56" s="210"/>
      <c r="K56" s="210"/>
      <c r="L56" s="210"/>
      <c r="M56" s="210"/>
      <c r="N56" s="210"/>
      <c r="O56" s="210"/>
      <c r="P56" s="210"/>
      <c r="Q56" s="210"/>
      <c r="R56" s="210">
        <v>62000</v>
      </c>
      <c r="S56" s="210"/>
      <c r="T56" s="210">
        <v>8956</v>
      </c>
      <c r="U56" s="210"/>
      <c r="V56" s="210"/>
      <c r="W56" s="211">
        <f>SUM(B56:V56)</f>
        <v>282531</v>
      </c>
    </row>
    <row r="57" spans="1:23" s="228" customFormat="1" ht="14.25">
      <c r="A57" s="209">
        <v>320200</v>
      </c>
      <c r="B57" s="210">
        <v>21150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1">
        <f>SUM(B57:V57)</f>
        <v>21150</v>
      </c>
    </row>
    <row r="58" spans="1:23" s="228" customFormat="1" ht="14.25">
      <c r="A58" s="209">
        <v>320300</v>
      </c>
      <c r="B58" s="210">
        <v>17997</v>
      </c>
      <c r="C58" s="210"/>
      <c r="D58" s="210">
        <v>43944</v>
      </c>
      <c r="E58" s="210">
        <v>63470</v>
      </c>
      <c r="F58" s="210"/>
      <c r="G58" s="210">
        <v>92859</v>
      </c>
      <c r="H58" s="210">
        <v>99600</v>
      </c>
      <c r="I58" s="210"/>
      <c r="J58" s="210"/>
      <c r="K58" s="210"/>
      <c r="L58" s="210"/>
      <c r="M58" s="210">
        <v>49860</v>
      </c>
      <c r="N58" s="210"/>
      <c r="O58" s="210">
        <v>5430</v>
      </c>
      <c r="P58" s="210"/>
      <c r="Q58" s="210"/>
      <c r="R58" s="210"/>
      <c r="S58" s="210"/>
      <c r="T58" s="210">
        <v>7200</v>
      </c>
      <c r="U58" s="210">
        <v>58600</v>
      </c>
      <c r="V58" s="210"/>
      <c r="W58" s="211">
        <f>SUM(B58:V58)</f>
        <v>438960</v>
      </c>
    </row>
    <row r="59" spans="1:23" s="228" customFormat="1" ht="14.25">
      <c r="A59" s="209">
        <v>320400</v>
      </c>
      <c r="B59" s="210"/>
      <c r="C59" s="210">
        <v>642</v>
      </c>
      <c r="D59" s="210"/>
      <c r="E59" s="210"/>
      <c r="F59" s="210">
        <v>3650</v>
      </c>
      <c r="G59" s="210"/>
      <c r="H59" s="210">
        <v>5130</v>
      </c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1">
        <f>SUM(B59:V59)</f>
        <v>9422</v>
      </c>
    </row>
    <row r="60" spans="1:23" s="228" customFormat="1" ht="14.25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1"/>
    </row>
    <row r="61" spans="1:23" s="228" customFormat="1" ht="14.25">
      <c r="A61" s="200" t="s">
        <v>267</v>
      </c>
      <c r="B61" s="216">
        <f>SUM(B56:B60)</f>
        <v>230749</v>
      </c>
      <c r="C61" s="216">
        <f>SUM(C56:C60)</f>
        <v>642</v>
      </c>
      <c r="D61" s="216">
        <f>SUM(D56:D60)</f>
        <v>43944</v>
      </c>
      <c r="E61" s="216">
        <f>SUM(E56:E60)</f>
        <v>63470</v>
      </c>
      <c r="F61" s="216">
        <f>SUM(F56:F59)</f>
        <v>7650</v>
      </c>
      <c r="G61" s="216">
        <f>SUM(G56:G60)</f>
        <v>100859</v>
      </c>
      <c r="H61" s="216">
        <f>SUM(H56:H60)</f>
        <v>109130</v>
      </c>
      <c r="I61" s="216">
        <f>SUM(I56:I60)</f>
        <v>3573</v>
      </c>
      <c r="J61" s="216" t="s">
        <v>148</v>
      </c>
      <c r="K61" s="216">
        <f>SUM(K56:K60)</f>
        <v>0</v>
      </c>
      <c r="L61" s="216" t="s">
        <v>148</v>
      </c>
      <c r="M61" s="216">
        <f>SUM(M56:M60)</f>
        <v>49860</v>
      </c>
      <c r="N61" s="216">
        <f aca="true" t="shared" si="5" ref="N61:T61">SUM(N56:N60)</f>
        <v>0</v>
      </c>
      <c r="O61" s="216">
        <f t="shared" si="5"/>
        <v>5430</v>
      </c>
      <c r="P61" s="216">
        <f t="shared" si="5"/>
        <v>0</v>
      </c>
      <c r="Q61" s="216">
        <f t="shared" si="5"/>
        <v>0</v>
      </c>
      <c r="R61" s="216">
        <f t="shared" si="5"/>
        <v>62000</v>
      </c>
      <c r="S61" s="216">
        <f t="shared" si="5"/>
        <v>0</v>
      </c>
      <c r="T61" s="216">
        <f t="shared" si="5"/>
        <v>16156</v>
      </c>
      <c r="U61" s="216">
        <f>SUM(U56:U60)</f>
        <v>58600</v>
      </c>
      <c r="V61" s="216" t="s">
        <v>148</v>
      </c>
      <c r="W61" s="217">
        <f>SUM(B61:V61)</f>
        <v>752063</v>
      </c>
    </row>
    <row r="62" spans="1:23" s="228" customFormat="1" ht="14.25">
      <c r="A62" s="203" t="s">
        <v>268</v>
      </c>
      <c r="B62" s="214">
        <v>1197368.08</v>
      </c>
      <c r="C62" s="214">
        <v>106494.06</v>
      </c>
      <c r="D62" s="214">
        <v>145813</v>
      </c>
      <c r="E62" s="214">
        <v>659538.81</v>
      </c>
      <c r="F62" s="214">
        <v>132588</v>
      </c>
      <c r="G62" s="214">
        <v>499517</v>
      </c>
      <c r="H62" s="214">
        <v>662648.25</v>
      </c>
      <c r="I62" s="214">
        <v>171139</v>
      </c>
      <c r="J62" s="214"/>
      <c r="K62" s="214">
        <v>50000</v>
      </c>
      <c r="L62" s="214"/>
      <c r="M62" s="214">
        <v>49860</v>
      </c>
      <c r="N62" s="214">
        <v>167147</v>
      </c>
      <c r="O62" s="214">
        <v>119173</v>
      </c>
      <c r="P62" s="214">
        <v>136675</v>
      </c>
      <c r="Q62" s="214">
        <v>153782</v>
      </c>
      <c r="R62" s="214">
        <v>203612.04</v>
      </c>
      <c r="S62" s="214"/>
      <c r="T62" s="214">
        <v>242466</v>
      </c>
      <c r="U62" s="214">
        <v>58600</v>
      </c>
      <c r="V62" s="214" t="s">
        <v>148</v>
      </c>
      <c r="W62" s="215">
        <f>SUM(B62:V62)</f>
        <v>4756421.24</v>
      </c>
    </row>
    <row r="63" spans="1:23" s="228" customFormat="1" ht="14.25">
      <c r="A63" s="196">
        <v>533000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>
        <f>SUM(V20:V28)</f>
        <v>0</v>
      </c>
      <c r="W63" s="197"/>
    </row>
    <row r="64" spans="1:23" s="228" customFormat="1" ht="14.25">
      <c r="A64" s="198">
        <v>330100</v>
      </c>
      <c r="B64" s="197">
        <v>177086</v>
      </c>
      <c r="C64" s="197">
        <v>4519</v>
      </c>
      <c r="D64" s="197"/>
      <c r="E64" s="197"/>
      <c r="F64" s="197">
        <v>19436</v>
      </c>
      <c r="G64" s="197"/>
      <c r="H64" s="197">
        <v>2260</v>
      </c>
      <c r="I64" s="197">
        <v>5392</v>
      </c>
      <c r="J64" s="197"/>
      <c r="K64" s="197"/>
      <c r="L64" s="197"/>
      <c r="M64" s="197"/>
      <c r="N64" s="197"/>
      <c r="O64" s="197"/>
      <c r="P64" s="197"/>
      <c r="Q64" s="197"/>
      <c r="R64" s="197">
        <v>6790</v>
      </c>
      <c r="S64" s="197"/>
      <c r="T64" s="197">
        <v>8196</v>
      </c>
      <c r="U64" s="197"/>
      <c r="V64" s="197"/>
      <c r="W64" s="197">
        <f aca="true" t="shared" si="6" ref="W64:W72">SUM(B64:V64)</f>
        <v>223679</v>
      </c>
    </row>
    <row r="65" spans="1:23" s="228" customFormat="1" ht="14.25">
      <c r="A65" s="198">
        <v>330200</v>
      </c>
      <c r="B65" s="197"/>
      <c r="C65" s="197"/>
      <c r="D65" s="197"/>
      <c r="E65" s="197"/>
      <c r="F65" s="197"/>
      <c r="G65" s="197">
        <v>4980</v>
      </c>
      <c r="H65" s="197"/>
      <c r="I65" s="197"/>
      <c r="J65" s="197"/>
      <c r="K65" s="197"/>
      <c r="L65" s="197">
        <v>196976</v>
      </c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>
        <f t="shared" si="6"/>
        <v>201956</v>
      </c>
    </row>
    <row r="66" spans="1:23" s="228" customFormat="1" ht="14.25">
      <c r="A66" s="198">
        <v>330300</v>
      </c>
      <c r="B66" s="197">
        <v>14498</v>
      </c>
      <c r="C66" s="197"/>
      <c r="D66" s="197"/>
      <c r="E66" s="197"/>
      <c r="F66" s="197">
        <v>5000</v>
      </c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>
        <f t="shared" si="6"/>
        <v>19498</v>
      </c>
    </row>
    <row r="67" spans="1:23" s="228" customFormat="1" ht="14.25">
      <c r="A67" s="198">
        <v>330400</v>
      </c>
      <c r="B67" s="197"/>
      <c r="C67" s="197"/>
      <c r="D67" s="197"/>
      <c r="E67" s="197"/>
      <c r="F67" s="197"/>
      <c r="G67" s="197">
        <v>744341.38</v>
      </c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>
        <v>0</v>
      </c>
      <c r="S67" s="197"/>
      <c r="T67" s="197"/>
      <c r="U67" s="197"/>
      <c r="V67" s="197"/>
      <c r="W67" s="197">
        <f>SUM(B67:V67)</f>
        <v>744341.38</v>
      </c>
    </row>
    <row r="68" spans="1:23" s="228" customFormat="1" ht="14.25">
      <c r="A68" s="198">
        <v>330600</v>
      </c>
      <c r="B68" s="197"/>
      <c r="C68" s="197"/>
      <c r="D68" s="197"/>
      <c r="E68" s="197"/>
      <c r="F68" s="197">
        <v>4636</v>
      </c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>
        <f t="shared" si="6"/>
        <v>4636</v>
      </c>
    </row>
    <row r="69" spans="1:23" s="228" customFormat="1" ht="14.25">
      <c r="A69" s="198">
        <v>330700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>
        <v>28800</v>
      </c>
      <c r="L69" s="197"/>
      <c r="M69" s="197"/>
      <c r="N69" s="197"/>
      <c r="O69" s="197"/>
      <c r="P69" s="197"/>
      <c r="Q69" s="197"/>
      <c r="R69" s="197">
        <v>33900</v>
      </c>
      <c r="S69" s="197"/>
      <c r="T69" s="197"/>
      <c r="U69" s="197"/>
      <c r="V69" s="197"/>
      <c r="W69" s="197">
        <f t="shared" si="6"/>
        <v>62700</v>
      </c>
    </row>
    <row r="70" spans="1:23" s="228" customFormat="1" ht="14.25">
      <c r="A70" s="198">
        <v>330800</v>
      </c>
      <c r="B70" s="197">
        <v>15000</v>
      </c>
      <c r="C70" s="197">
        <v>12184</v>
      </c>
      <c r="D70" s="197"/>
      <c r="E70" s="197"/>
      <c r="F70" s="197">
        <v>9606</v>
      </c>
      <c r="G70" s="197"/>
      <c r="H70" s="197"/>
      <c r="I70" s="197"/>
      <c r="J70" s="197"/>
      <c r="K70" s="197">
        <v>94700</v>
      </c>
      <c r="L70" s="197"/>
      <c r="M70" s="197"/>
      <c r="N70" s="197"/>
      <c r="O70" s="197"/>
      <c r="P70" s="197"/>
      <c r="Q70" s="197"/>
      <c r="R70" s="197">
        <v>19652</v>
      </c>
      <c r="S70" s="197"/>
      <c r="T70" s="197"/>
      <c r="U70" s="197"/>
      <c r="V70" s="197"/>
      <c r="W70" s="197">
        <f t="shared" si="6"/>
        <v>151142</v>
      </c>
    </row>
    <row r="71" spans="1:23" s="228" customFormat="1" ht="14.25">
      <c r="A71" s="198">
        <v>330900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>
        <f t="shared" si="6"/>
        <v>0</v>
      </c>
    </row>
    <row r="72" spans="1:23" s="228" customFormat="1" ht="14.25">
      <c r="A72" s="198">
        <v>331000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>
        <v>45925</v>
      </c>
      <c r="U72" s="197"/>
      <c r="V72" s="197"/>
      <c r="W72" s="197">
        <f t="shared" si="6"/>
        <v>45925</v>
      </c>
    </row>
    <row r="73" spans="1:23" s="228" customFormat="1" ht="14.25">
      <c r="A73" s="198">
        <v>331100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>
        <f aca="true" t="shared" si="7" ref="W73:W78">SUM(B73:V73)</f>
        <v>0</v>
      </c>
    </row>
    <row r="74" spans="1:23" s="228" customFormat="1" ht="14.25">
      <c r="A74" s="198">
        <v>331200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>
        <f t="shared" si="7"/>
        <v>0</v>
      </c>
    </row>
    <row r="75" spans="1:23" s="228" customFormat="1" ht="14.25">
      <c r="A75" s="198">
        <v>331300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>
        <f t="shared" si="7"/>
        <v>0</v>
      </c>
    </row>
    <row r="76" spans="1:23" s="228" customFormat="1" ht="14.25">
      <c r="A76" s="198">
        <v>331400</v>
      </c>
      <c r="B76" s="197">
        <v>45869</v>
      </c>
      <c r="C76" s="197">
        <v>17060</v>
      </c>
      <c r="D76" s="197"/>
      <c r="E76" s="197"/>
      <c r="F76" s="197">
        <v>6750</v>
      </c>
      <c r="G76" s="197"/>
      <c r="H76" s="197"/>
      <c r="I76" s="197">
        <v>4100</v>
      </c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>
        <f t="shared" si="7"/>
        <v>73779</v>
      </c>
    </row>
    <row r="77" spans="1:23" s="228" customFormat="1" ht="14.25">
      <c r="A77" s="198">
        <v>331500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>
        <f t="shared" si="7"/>
        <v>0</v>
      </c>
    </row>
    <row r="78" spans="1:23" s="228" customFormat="1" ht="14.25">
      <c r="A78" s="198">
        <v>331700</v>
      </c>
      <c r="B78" s="197">
        <v>9950</v>
      </c>
      <c r="C78" s="197"/>
      <c r="D78" s="197"/>
      <c r="E78" s="197"/>
      <c r="F78" s="197"/>
      <c r="G78" s="197"/>
      <c r="H78" s="197"/>
      <c r="I78" s="197"/>
      <c r="J78" s="197"/>
      <c r="K78" s="197">
        <v>98750</v>
      </c>
      <c r="L78" s="197"/>
      <c r="M78" s="197"/>
      <c r="N78" s="197"/>
      <c r="O78" s="197"/>
      <c r="P78" s="197"/>
      <c r="Q78" s="197"/>
      <c r="R78" s="197"/>
      <c r="S78" s="197">
        <v>27405</v>
      </c>
      <c r="T78" s="197"/>
      <c r="U78" s="197"/>
      <c r="V78" s="197"/>
      <c r="W78" s="197">
        <f t="shared" si="7"/>
        <v>136105</v>
      </c>
    </row>
    <row r="79" spans="1:23" s="228" customFormat="1" ht="14.25">
      <c r="A79" s="198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</row>
    <row r="80" spans="1:23" s="228" customFormat="1" ht="14.25">
      <c r="A80" s="198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</row>
    <row r="81" spans="1:23" s="228" customFormat="1" ht="14.25">
      <c r="A81" s="200" t="s">
        <v>267</v>
      </c>
      <c r="B81" s="201">
        <f>SUM(B64:B78)</f>
        <v>262403</v>
      </c>
      <c r="C81" s="201">
        <f aca="true" t="shared" si="8" ref="C81:I81">SUM(C64:C78)</f>
        <v>33763</v>
      </c>
      <c r="D81" s="201">
        <f t="shared" si="8"/>
        <v>0</v>
      </c>
      <c r="E81" s="201">
        <f t="shared" si="8"/>
        <v>0</v>
      </c>
      <c r="F81" s="201">
        <f t="shared" si="8"/>
        <v>45428</v>
      </c>
      <c r="G81" s="201">
        <f t="shared" si="8"/>
        <v>749321.38</v>
      </c>
      <c r="H81" s="201">
        <f t="shared" si="8"/>
        <v>2260</v>
      </c>
      <c r="I81" s="201">
        <f t="shared" si="8"/>
        <v>9492</v>
      </c>
      <c r="J81" s="201" t="s">
        <v>148</v>
      </c>
      <c r="K81" s="201">
        <f>SUM(K64:K78)</f>
        <v>222250</v>
      </c>
      <c r="L81" s="201">
        <f>SUM(L64:L80)</f>
        <v>196976</v>
      </c>
      <c r="M81" s="201" t="s">
        <v>148</v>
      </c>
      <c r="N81" s="201" t="s">
        <v>148</v>
      </c>
      <c r="O81" s="201" t="s">
        <v>148</v>
      </c>
      <c r="P81" s="201" t="s">
        <v>148</v>
      </c>
      <c r="Q81" s="201" t="s">
        <v>148</v>
      </c>
      <c r="R81" s="201">
        <f>SUM(R64:R78)</f>
        <v>60342</v>
      </c>
      <c r="S81" s="201">
        <f>SUM(S64:S78)</f>
        <v>27405</v>
      </c>
      <c r="T81" s="201">
        <f>SUM(T64:T78)</f>
        <v>54121</v>
      </c>
      <c r="U81" s="201" t="s">
        <v>148</v>
      </c>
      <c r="V81" s="201" t="s">
        <v>148</v>
      </c>
      <c r="W81" s="201">
        <f>SUM(B81:V81)</f>
        <v>1663761.38</v>
      </c>
    </row>
    <row r="82" spans="1:23" s="228" customFormat="1" ht="14.25">
      <c r="A82" s="203" t="s">
        <v>268</v>
      </c>
      <c r="B82" s="204">
        <v>522776</v>
      </c>
      <c r="C82" s="204">
        <v>101402.1</v>
      </c>
      <c r="D82" s="204"/>
      <c r="E82" s="204"/>
      <c r="F82" s="204">
        <v>120757</v>
      </c>
      <c r="G82" s="204">
        <v>1831042.38</v>
      </c>
      <c r="H82" s="204">
        <v>107569</v>
      </c>
      <c r="I82" s="204">
        <v>37012</v>
      </c>
      <c r="J82" s="204"/>
      <c r="K82" s="204">
        <v>935170</v>
      </c>
      <c r="L82" s="204">
        <v>276850</v>
      </c>
      <c r="M82" s="204"/>
      <c r="N82" s="204"/>
      <c r="O82" s="204"/>
      <c r="P82" s="204"/>
      <c r="Q82" s="204"/>
      <c r="R82" s="204">
        <v>153521</v>
      </c>
      <c r="S82" s="204">
        <v>99905</v>
      </c>
      <c r="T82" s="204">
        <v>80965</v>
      </c>
      <c r="U82" s="204"/>
      <c r="V82" s="204"/>
      <c r="W82" s="204">
        <f>SUM(B82:V82)</f>
        <v>4266969.48</v>
      </c>
    </row>
    <row r="83" spans="1:23" s="228" customFormat="1" ht="14.25">
      <c r="A83" s="192" t="s">
        <v>244</v>
      </c>
      <c r="B83" s="316" t="s">
        <v>219</v>
      </c>
      <c r="C83" s="316"/>
      <c r="D83" s="317" t="s">
        <v>220</v>
      </c>
      <c r="E83" s="318"/>
      <c r="F83" s="316" t="s">
        <v>221</v>
      </c>
      <c r="G83" s="316"/>
      <c r="H83" s="192"/>
      <c r="I83" s="316" t="s">
        <v>223</v>
      </c>
      <c r="J83" s="316"/>
      <c r="K83" s="317" t="s">
        <v>224</v>
      </c>
      <c r="L83" s="319"/>
      <c r="M83" s="318"/>
      <c r="N83" s="192" t="s">
        <v>225</v>
      </c>
      <c r="O83" s="317" t="s">
        <v>226</v>
      </c>
      <c r="P83" s="319"/>
      <c r="Q83" s="318"/>
      <c r="R83" s="316" t="s">
        <v>227</v>
      </c>
      <c r="S83" s="316"/>
      <c r="T83" s="192" t="s">
        <v>245</v>
      </c>
      <c r="U83" s="192" t="s">
        <v>229</v>
      </c>
      <c r="V83" s="192" t="s">
        <v>230</v>
      </c>
      <c r="W83" s="192" t="s">
        <v>18</v>
      </c>
    </row>
    <row r="84" spans="1:23" s="228" customFormat="1" ht="14.25">
      <c r="A84" s="192" t="s">
        <v>78</v>
      </c>
      <c r="B84" s="192" t="s">
        <v>246</v>
      </c>
      <c r="C84" s="192" t="s">
        <v>247</v>
      </c>
      <c r="D84" s="192" t="s">
        <v>248</v>
      </c>
      <c r="E84" s="192" t="s">
        <v>249</v>
      </c>
      <c r="F84" s="192" t="s">
        <v>250</v>
      </c>
      <c r="G84" s="192" t="s">
        <v>251</v>
      </c>
      <c r="H84" s="192" t="s">
        <v>252</v>
      </c>
      <c r="I84" s="192" t="s">
        <v>253</v>
      </c>
      <c r="J84" s="192" t="s">
        <v>254</v>
      </c>
      <c r="K84" s="192" t="s">
        <v>255</v>
      </c>
      <c r="L84" s="192" t="s">
        <v>256</v>
      </c>
      <c r="M84" s="192" t="s">
        <v>257</v>
      </c>
      <c r="N84" s="192" t="s">
        <v>258</v>
      </c>
      <c r="O84" s="192" t="s">
        <v>259</v>
      </c>
      <c r="P84" s="192" t="s">
        <v>260</v>
      </c>
      <c r="Q84" s="192" t="s">
        <v>261</v>
      </c>
      <c r="R84" s="192" t="s">
        <v>262</v>
      </c>
      <c r="S84" s="192" t="s">
        <v>263</v>
      </c>
      <c r="T84" s="192" t="s">
        <v>264</v>
      </c>
      <c r="U84" s="192" t="s">
        <v>269</v>
      </c>
      <c r="V84" s="192" t="s">
        <v>266</v>
      </c>
      <c r="W84" s="192"/>
    </row>
    <row r="85" spans="1:23" s="228" customFormat="1" ht="14.25">
      <c r="A85" s="196">
        <v>534000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</row>
    <row r="86" spans="1:23" s="228" customFormat="1" ht="14.25">
      <c r="A86" s="198">
        <v>340100</v>
      </c>
      <c r="B86" s="197">
        <v>26300.83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>
        <f aca="true" t="shared" si="9" ref="W86:W92">SUM(B86:V86)</f>
        <v>26300.83</v>
      </c>
    </row>
    <row r="87" spans="1:23" s="228" customFormat="1" ht="14.25">
      <c r="A87" s="198">
        <v>340200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>
        <f t="shared" si="9"/>
        <v>0</v>
      </c>
    </row>
    <row r="88" spans="1:23" s="228" customFormat="1" ht="14.25">
      <c r="A88" s="198">
        <v>340300</v>
      </c>
      <c r="B88" s="197">
        <v>3955.79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>
        <f t="shared" si="9"/>
        <v>3955.79</v>
      </c>
    </row>
    <row r="89" spans="1:23" s="228" customFormat="1" ht="14.25">
      <c r="A89" s="198">
        <v>340400</v>
      </c>
      <c r="B89" s="197">
        <v>779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>
        <f t="shared" si="9"/>
        <v>779</v>
      </c>
    </row>
    <row r="90" spans="1:23" s="228" customFormat="1" ht="14.25">
      <c r="A90" s="198">
        <v>340500</v>
      </c>
      <c r="B90" s="197">
        <v>1594.3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>
        <v>11614.6</v>
      </c>
      <c r="U90" s="197"/>
      <c r="V90" s="197"/>
      <c r="W90" s="197">
        <f t="shared" si="9"/>
        <v>13208.9</v>
      </c>
    </row>
    <row r="91" spans="1:23" s="228" customFormat="1" ht="14.25">
      <c r="A91" s="200" t="s">
        <v>267</v>
      </c>
      <c r="B91" s="201">
        <f>SUM(B86:B90)</f>
        <v>32629.920000000002</v>
      </c>
      <c r="C91" s="201">
        <f>SUM(C86:C90)</f>
        <v>0</v>
      </c>
      <c r="D91" s="201" t="s">
        <v>148</v>
      </c>
      <c r="E91" s="201" t="s">
        <v>148</v>
      </c>
      <c r="F91" s="201" t="s">
        <v>148</v>
      </c>
      <c r="G91" s="201" t="s">
        <v>148</v>
      </c>
      <c r="H91" s="201" t="s">
        <v>148</v>
      </c>
      <c r="I91" s="201" t="s">
        <v>148</v>
      </c>
      <c r="J91" s="201" t="s">
        <v>148</v>
      </c>
      <c r="K91" s="201" t="s">
        <v>148</v>
      </c>
      <c r="L91" s="201" t="s">
        <v>148</v>
      </c>
      <c r="M91" s="201" t="s">
        <v>148</v>
      </c>
      <c r="N91" s="201" t="s">
        <v>148</v>
      </c>
      <c r="O91" s="201" t="s">
        <v>148</v>
      </c>
      <c r="P91" s="201" t="s">
        <v>148</v>
      </c>
      <c r="Q91" s="201" t="s">
        <v>148</v>
      </c>
      <c r="R91" s="201" t="s">
        <v>148</v>
      </c>
      <c r="S91" s="201" t="s">
        <v>148</v>
      </c>
      <c r="T91" s="201">
        <v>11614.6</v>
      </c>
      <c r="U91" s="201" t="s">
        <v>148</v>
      </c>
      <c r="V91" s="201" t="s">
        <v>148</v>
      </c>
      <c r="W91" s="201">
        <f t="shared" si="9"/>
        <v>44244.520000000004</v>
      </c>
    </row>
    <row r="92" spans="1:23" s="228" customFormat="1" ht="14.25">
      <c r="A92" s="203" t="s">
        <v>268</v>
      </c>
      <c r="B92" s="204">
        <v>350736.35</v>
      </c>
      <c r="C92" s="204">
        <v>2362</v>
      </c>
      <c r="D92" s="204" t="s">
        <v>148</v>
      </c>
      <c r="E92" s="204" t="s">
        <v>148</v>
      </c>
      <c r="F92" s="204" t="s">
        <v>148</v>
      </c>
      <c r="G92" s="204" t="s">
        <v>148</v>
      </c>
      <c r="H92" s="204" t="s">
        <v>148</v>
      </c>
      <c r="I92" s="204" t="s">
        <v>148</v>
      </c>
      <c r="J92" s="204" t="s">
        <v>148</v>
      </c>
      <c r="K92" s="204" t="s">
        <v>148</v>
      </c>
      <c r="L92" s="204" t="s">
        <v>148</v>
      </c>
      <c r="M92" s="204" t="s">
        <v>148</v>
      </c>
      <c r="N92" s="204" t="s">
        <v>148</v>
      </c>
      <c r="O92" s="204" t="s">
        <v>148</v>
      </c>
      <c r="P92" s="204" t="s">
        <v>148</v>
      </c>
      <c r="Q92" s="204" t="s">
        <v>148</v>
      </c>
      <c r="R92" s="204" t="s">
        <v>148</v>
      </c>
      <c r="S92" s="204" t="s">
        <v>148</v>
      </c>
      <c r="T92" s="204">
        <v>11614.6</v>
      </c>
      <c r="U92" s="204" t="s">
        <v>148</v>
      </c>
      <c r="V92" s="204" t="s">
        <v>148</v>
      </c>
      <c r="W92" s="204">
        <f t="shared" si="9"/>
        <v>364712.94999999995</v>
      </c>
    </row>
    <row r="93" spans="1:23" s="228" customFormat="1" ht="14.25">
      <c r="A93" s="196">
        <v>541000</v>
      </c>
      <c r="B93" s="197" t="s">
        <v>288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</row>
    <row r="94" spans="1:23" s="228" customFormat="1" ht="14.25">
      <c r="A94" s="209">
        <v>410100</v>
      </c>
      <c r="B94" s="197"/>
      <c r="C94" s="197">
        <v>14980</v>
      </c>
      <c r="D94" s="197"/>
      <c r="E94" s="197"/>
      <c r="F94" s="197">
        <v>6000</v>
      </c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>
        <v>14980</v>
      </c>
      <c r="S94" s="197"/>
      <c r="T94" s="197">
        <v>10000</v>
      </c>
      <c r="U94" s="197"/>
      <c r="V94" s="197"/>
      <c r="W94" s="197">
        <f aca="true" t="shared" si="10" ref="W94:W101">SUM(B94:V94)</f>
        <v>45960</v>
      </c>
    </row>
    <row r="95" spans="1:23" s="228" customFormat="1" ht="14.25">
      <c r="A95" s="209">
        <v>410300</v>
      </c>
      <c r="B95" s="197"/>
      <c r="C95" s="197"/>
      <c r="D95" s="197"/>
      <c r="E95" s="197"/>
      <c r="F95" s="197"/>
      <c r="G95" s="197"/>
      <c r="H95" s="197">
        <v>786700</v>
      </c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>
        <f t="shared" si="10"/>
        <v>786700</v>
      </c>
    </row>
    <row r="96" spans="1:23" s="228" customFormat="1" ht="14.25">
      <c r="A96" s="209">
        <v>410700</v>
      </c>
      <c r="B96" s="197"/>
      <c r="C96" s="197"/>
      <c r="D96" s="197"/>
      <c r="E96" s="197"/>
      <c r="F96" s="197">
        <v>9990</v>
      </c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>
        <v>9990</v>
      </c>
      <c r="S96" s="197"/>
      <c r="T96" s="197"/>
      <c r="U96" s="197"/>
      <c r="V96" s="197"/>
      <c r="W96" s="197">
        <f t="shared" si="10"/>
        <v>19980</v>
      </c>
    </row>
    <row r="97" spans="1:23" s="228" customFormat="1" ht="14.25">
      <c r="A97" s="209">
        <v>410400</v>
      </c>
      <c r="B97" s="197">
        <v>12500</v>
      </c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>
        <v>51200</v>
      </c>
      <c r="S97" s="197"/>
      <c r="T97" s="197"/>
      <c r="U97" s="197"/>
      <c r="V97" s="197"/>
      <c r="W97" s="197">
        <f t="shared" si="10"/>
        <v>63700</v>
      </c>
    </row>
    <row r="98" spans="1:23" s="228" customFormat="1" ht="14.25">
      <c r="A98" s="209">
        <v>411500</v>
      </c>
      <c r="B98" s="197">
        <v>14500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>
        <f t="shared" si="10"/>
        <v>14500</v>
      </c>
    </row>
    <row r="99" spans="1:23" s="228" customFormat="1" ht="14.25">
      <c r="A99" s="209">
        <v>411600</v>
      </c>
      <c r="B99" s="197">
        <v>126800</v>
      </c>
      <c r="C99" s="197">
        <v>45700</v>
      </c>
      <c r="D99" s="197"/>
      <c r="E99" s="197"/>
      <c r="F99" s="197">
        <v>57800</v>
      </c>
      <c r="G99" s="197"/>
      <c r="H99" s="197"/>
      <c r="I99" s="197">
        <v>27000</v>
      </c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>
        <f t="shared" si="10"/>
        <v>257300</v>
      </c>
    </row>
    <row r="100" spans="1:23" s="228" customFormat="1" ht="14.25">
      <c r="A100" s="209">
        <v>411700</v>
      </c>
      <c r="B100" s="197">
        <v>48000</v>
      </c>
      <c r="C100" s="197"/>
      <c r="D100" s="197"/>
      <c r="E100" s="197"/>
      <c r="F100" s="197"/>
      <c r="G100" s="197"/>
      <c r="H100" s="197"/>
      <c r="I100" s="197">
        <v>9990</v>
      </c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>
        <f t="shared" si="10"/>
        <v>57990</v>
      </c>
    </row>
    <row r="101" spans="1:23" s="228" customFormat="1" ht="14.25">
      <c r="A101" s="209">
        <v>411800</v>
      </c>
      <c r="B101" s="197">
        <v>38300</v>
      </c>
      <c r="C101" s="197">
        <v>6000</v>
      </c>
      <c r="D101" s="197"/>
      <c r="E101" s="197"/>
      <c r="F101" s="197"/>
      <c r="G101" s="197"/>
      <c r="H101" s="197">
        <v>23010</v>
      </c>
      <c r="I101" s="197"/>
      <c r="J101" s="197"/>
      <c r="K101" s="197"/>
      <c r="L101" s="197"/>
      <c r="M101" s="197"/>
      <c r="N101" s="197"/>
      <c r="O101" s="197"/>
      <c r="P101" s="197"/>
      <c r="Q101" s="197"/>
      <c r="R101" s="197">
        <v>20560</v>
      </c>
      <c r="S101" s="197"/>
      <c r="T101" s="197"/>
      <c r="U101" s="197"/>
      <c r="V101" s="197"/>
      <c r="W101" s="197">
        <f t="shared" si="10"/>
        <v>87870</v>
      </c>
    </row>
    <row r="102" spans="1:23" s="228" customFormat="1" ht="14.25">
      <c r="A102" s="200" t="s">
        <v>267</v>
      </c>
      <c r="B102" s="201">
        <f>SUM(B94:B101)</f>
        <v>240100</v>
      </c>
      <c r="C102" s="201">
        <f>SUM(C94:C101)</f>
        <v>66680</v>
      </c>
      <c r="D102" s="201"/>
      <c r="E102" s="201"/>
      <c r="F102" s="201">
        <f>SUM(F94:F101)</f>
        <v>73790</v>
      </c>
      <c r="G102" s="201"/>
      <c r="H102" s="201">
        <f>SUM(H94:H101)</f>
        <v>809710</v>
      </c>
      <c r="I102" s="201">
        <f>SUM(I94:I100)</f>
        <v>36990</v>
      </c>
      <c r="J102" s="201" t="s">
        <v>148</v>
      </c>
      <c r="K102" s="201" t="s">
        <v>148</v>
      </c>
      <c r="L102" s="201" t="s">
        <v>148</v>
      </c>
      <c r="M102" s="201" t="s">
        <v>148</v>
      </c>
      <c r="N102" s="201">
        <f>SUM(N94:N100)</f>
        <v>0</v>
      </c>
      <c r="O102" s="201" t="s">
        <v>148</v>
      </c>
      <c r="P102" s="201">
        <f>SUM(P94:P100)</f>
        <v>0</v>
      </c>
      <c r="Q102" s="201" t="s">
        <v>148</v>
      </c>
      <c r="R102" s="201">
        <f>SUM(R94:R101)</f>
        <v>96730</v>
      </c>
      <c r="S102" s="201" t="s">
        <v>148</v>
      </c>
      <c r="T102" s="201">
        <f>SUM(T94:T101)</f>
        <v>10000</v>
      </c>
      <c r="U102" s="201" t="s">
        <v>148</v>
      </c>
      <c r="V102" s="201" t="s">
        <v>148</v>
      </c>
      <c r="W102" s="201">
        <f>SUM(W94:W101)</f>
        <v>1334000</v>
      </c>
    </row>
    <row r="103" spans="1:23" s="228" customFormat="1" ht="14.25">
      <c r="A103" s="203" t="s">
        <v>268</v>
      </c>
      <c r="B103" s="204">
        <v>618605.24</v>
      </c>
      <c r="C103" s="204">
        <v>81660</v>
      </c>
      <c r="D103" s="204"/>
      <c r="E103" s="204"/>
      <c r="F103" s="204">
        <v>134060</v>
      </c>
      <c r="G103" s="204"/>
      <c r="H103" s="204">
        <v>933540</v>
      </c>
      <c r="I103" s="204">
        <v>63808.59</v>
      </c>
      <c r="J103" s="204"/>
      <c r="K103" s="204"/>
      <c r="L103" s="204"/>
      <c r="M103" s="204"/>
      <c r="N103" s="204">
        <v>6280</v>
      </c>
      <c r="O103" s="204"/>
      <c r="P103" s="204">
        <v>17000</v>
      </c>
      <c r="Q103" s="204"/>
      <c r="R103" s="204">
        <v>1005910</v>
      </c>
      <c r="S103" s="204"/>
      <c r="T103" s="204">
        <v>10000</v>
      </c>
      <c r="U103" s="204"/>
      <c r="V103" s="204"/>
      <c r="W103" s="204">
        <f>SUM(B103:V103)</f>
        <v>2870863.83</v>
      </c>
    </row>
    <row r="104" spans="1:23" s="228" customFormat="1" ht="14.25">
      <c r="A104" s="196">
        <v>542000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</row>
    <row r="105" spans="1:23" s="228" customFormat="1" ht="14.25">
      <c r="A105" s="198">
        <v>420100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>
        <v>0</v>
      </c>
      <c r="W105" s="197">
        <f aca="true" t="shared" si="11" ref="W105:W111">SUM(B105:V105)</f>
        <v>0</v>
      </c>
    </row>
    <row r="106" spans="1:23" s="228" customFormat="1" ht="14.25">
      <c r="A106" s="198">
        <v>420200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>
        <v>0</v>
      </c>
      <c r="W106" s="197">
        <f t="shared" si="11"/>
        <v>0</v>
      </c>
    </row>
    <row r="107" spans="1:23" s="228" customFormat="1" ht="14.25">
      <c r="A107" s="198">
        <v>420300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>
        <f t="shared" si="11"/>
        <v>0</v>
      </c>
    </row>
    <row r="108" spans="1:23" s="228" customFormat="1" ht="14.25">
      <c r="A108" s="198">
        <v>420700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>
        <v>0</v>
      </c>
      <c r="W108" s="197">
        <f t="shared" si="11"/>
        <v>0</v>
      </c>
    </row>
    <row r="109" spans="1:23" s="228" customFormat="1" ht="14.25">
      <c r="A109" s="198">
        <v>420800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>
        <f t="shared" si="11"/>
        <v>0</v>
      </c>
    </row>
    <row r="110" spans="1:23" s="228" customFormat="1" ht="14.25">
      <c r="A110" s="198">
        <v>420900</v>
      </c>
      <c r="B110" s="197">
        <v>600000</v>
      </c>
      <c r="C110" s="197"/>
      <c r="D110" s="197"/>
      <c r="E110" s="197"/>
      <c r="F110" s="197"/>
      <c r="G110" s="197">
        <v>101000</v>
      </c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>
        <v>13921600</v>
      </c>
      <c r="T110" s="197">
        <v>350000</v>
      </c>
      <c r="U110" s="197">
        <v>1367300</v>
      </c>
      <c r="V110" s="197">
        <v>0</v>
      </c>
      <c r="W110" s="197">
        <f t="shared" si="11"/>
        <v>16339900</v>
      </c>
    </row>
    <row r="111" spans="1:23" s="228" customFormat="1" ht="14.25">
      <c r="A111" s="198">
        <v>421000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>
        <f t="shared" si="11"/>
        <v>0</v>
      </c>
    </row>
    <row r="112" spans="1:23" s="228" customFormat="1" ht="14.25">
      <c r="A112" s="200" t="s">
        <v>267</v>
      </c>
      <c r="B112" s="201">
        <f>SUM(B105:B111)</f>
        <v>600000</v>
      </c>
      <c r="C112" s="201" t="s">
        <v>148</v>
      </c>
      <c r="D112" s="201" t="s">
        <v>148</v>
      </c>
      <c r="E112" s="201" t="s">
        <v>148</v>
      </c>
      <c r="F112" s="201" t="s">
        <v>148</v>
      </c>
      <c r="G112" s="201">
        <f>SUM(G105:G111)</f>
        <v>101000</v>
      </c>
      <c r="H112" s="201" t="s">
        <v>148</v>
      </c>
      <c r="I112" s="201" t="s">
        <v>148</v>
      </c>
      <c r="J112" s="201" t="s">
        <v>148</v>
      </c>
      <c r="K112" s="201" t="s">
        <v>148</v>
      </c>
      <c r="L112" s="201">
        <f>SUM(L105:L111)</f>
        <v>0</v>
      </c>
      <c r="M112" s="201" t="s">
        <v>148</v>
      </c>
      <c r="N112" s="201" t="s">
        <v>148</v>
      </c>
      <c r="O112" s="201" t="s">
        <v>148</v>
      </c>
      <c r="P112" s="201" t="s">
        <v>148</v>
      </c>
      <c r="Q112" s="201" t="s">
        <v>148</v>
      </c>
      <c r="R112" s="201" t="s">
        <v>148</v>
      </c>
      <c r="S112" s="201">
        <f>SUM(S105:S111)</f>
        <v>13921600</v>
      </c>
      <c r="T112" s="201">
        <f>SUM(T105:T111)</f>
        <v>350000</v>
      </c>
      <c r="U112" s="201">
        <f>SUM(U105:U111)</f>
        <v>1367300</v>
      </c>
      <c r="V112" s="201" t="s">
        <v>148</v>
      </c>
      <c r="W112" s="201">
        <f>SUM(B112:V112)</f>
        <v>16339900</v>
      </c>
    </row>
    <row r="113" spans="1:23" s="228" customFormat="1" ht="14.25">
      <c r="A113" s="203" t="s">
        <v>268</v>
      </c>
      <c r="B113" s="204">
        <v>600000</v>
      </c>
      <c r="C113" s="204" t="s">
        <v>148</v>
      </c>
      <c r="D113" s="204" t="s">
        <v>148</v>
      </c>
      <c r="E113" s="204" t="s">
        <v>148</v>
      </c>
      <c r="F113" s="204" t="s">
        <v>148</v>
      </c>
      <c r="G113" s="204">
        <v>222400</v>
      </c>
      <c r="H113" s="204" t="s">
        <v>148</v>
      </c>
      <c r="I113" s="204" t="s">
        <v>148</v>
      </c>
      <c r="J113" s="204" t="s">
        <v>148</v>
      </c>
      <c r="K113" s="204" t="s">
        <v>148</v>
      </c>
      <c r="L113" s="204">
        <v>122000</v>
      </c>
      <c r="M113" s="204" t="s">
        <v>148</v>
      </c>
      <c r="N113" s="204" t="s">
        <v>148</v>
      </c>
      <c r="O113" s="204" t="s">
        <v>148</v>
      </c>
      <c r="P113" s="204" t="s">
        <v>148</v>
      </c>
      <c r="Q113" s="204" t="s">
        <v>148</v>
      </c>
      <c r="R113" s="204" t="s">
        <v>148</v>
      </c>
      <c r="S113" s="234">
        <v>19493100</v>
      </c>
      <c r="T113" s="204">
        <v>440000</v>
      </c>
      <c r="U113" s="204">
        <v>2002400</v>
      </c>
      <c r="V113" s="204"/>
      <c r="W113" s="204">
        <f>SUM(B113:V113)</f>
        <v>22879900</v>
      </c>
    </row>
    <row r="114" spans="1:23" s="228" customFormat="1" ht="14.25">
      <c r="A114" s="196">
        <v>551000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</row>
    <row r="115" spans="1:23" s="228" customFormat="1" ht="14.25">
      <c r="A115" s="209">
        <v>510200</v>
      </c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</row>
    <row r="116" spans="1:23" s="228" customFormat="1" ht="14.25">
      <c r="A116" s="200" t="s">
        <v>267</v>
      </c>
      <c r="B116" s="201" t="s">
        <v>148</v>
      </c>
      <c r="C116" s="201" t="s">
        <v>148</v>
      </c>
      <c r="D116" s="201" t="s">
        <v>148</v>
      </c>
      <c r="E116" s="201" t="s">
        <v>148</v>
      </c>
      <c r="F116" s="201" t="s">
        <v>148</v>
      </c>
      <c r="G116" s="201" t="s">
        <v>148</v>
      </c>
      <c r="H116" s="201" t="s">
        <v>148</v>
      </c>
      <c r="I116" s="201" t="s">
        <v>148</v>
      </c>
      <c r="J116" s="201" t="s">
        <v>148</v>
      </c>
      <c r="K116" s="201" t="s">
        <v>148</v>
      </c>
      <c r="L116" s="201" t="s">
        <v>148</v>
      </c>
      <c r="M116" s="201" t="s">
        <v>148</v>
      </c>
      <c r="N116" s="201" t="s">
        <v>148</v>
      </c>
      <c r="O116" s="201" t="s">
        <v>148</v>
      </c>
      <c r="P116" s="201" t="s">
        <v>148</v>
      </c>
      <c r="Q116" s="201" t="s">
        <v>148</v>
      </c>
      <c r="R116" s="201" t="s">
        <v>148</v>
      </c>
      <c r="S116" s="201" t="s">
        <v>148</v>
      </c>
      <c r="T116" s="201" t="s">
        <v>148</v>
      </c>
      <c r="U116" s="201" t="s">
        <v>148</v>
      </c>
      <c r="V116" s="201" t="s">
        <v>148</v>
      </c>
      <c r="W116" s="201">
        <f>SUM(B116:V116)</f>
        <v>0</v>
      </c>
    </row>
    <row r="117" spans="1:23" s="228" customFormat="1" ht="14.25">
      <c r="A117" s="203" t="s">
        <v>268</v>
      </c>
      <c r="B117" s="204" t="s">
        <v>148</v>
      </c>
      <c r="C117" s="204" t="s">
        <v>148</v>
      </c>
      <c r="D117" s="204" t="s">
        <v>148</v>
      </c>
      <c r="E117" s="204" t="s">
        <v>148</v>
      </c>
      <c r="F117" s="204" t="s">
        <v>148</v>
      </c>
      <c r="G117" s="204" t="s">
        <v>148</v>
      </c>
      <c r="H117" s="204" t="s">
        <v>148</v>
      </c>
      <c r="I117" s="204" t="s">
        <v>148</v>
      </c>
      <c r="J117" s="204" t="s">
        <v>148</v>
      </c>
      <c r="K117" s="204" t="s">
        <v>148</v>
      </c>
      <c r="L117" s="204" t="s">
        <v>148</v>
      </c>
      <c r="M117" s="204" t="s">
        <v>148</v>
      </c>
      <c r="N117" s="204" t="s">
        <v>148</v>
      </c>
      <c r="O117" s="204" t="s">
        <v>148</v>
      </c>
      <c r="P117" s="204" t="s">
        <v>148</v>
      </c>
      <c r="Q117" s="204" t="s">
        <v>148</v>
      </c>
      <c r="R117" s="204" t="s">
        <v>148</v>
      </c>
      <c r="S117" s="204" t="s">
        <v>148</v>
      </c>
      <c r="T117" s="204" t="s">
        <v>148</v>
      </c>
      <c r="U117" s="204" t="s">
        <v>148</v>
      </c>
      <c r="V117" s="204" t="s">
        <v>148</v>
      </c>
      <c r="W117" s="204">
        <f>SUM(B117:V117)</f>
        <v>0</v>
      </c>
    </row>
    <row r="118" spans="1:23" s="228" customFormat="1" ht="14.25">
      <c r="A118" s="196">
        <v>561000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</row>
    <row r="119" spans="1:23" s="228" customFormat="1" ht="14.25">
      <c r="A119" s="198">
        <v>610200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>
        <v>135977.41</v>
      </c>
      <c r="M119" s="197"/>
      <c r="N119" s="197"/>
      <c r="O119" s="197"/>
      <c r="P119" s="197"/>
      <c r="Q119" s="197"/>
      <c r="R119" s="197"/>
      <c r="S119" s="197"/>
      <c r="T119" s="197"/>
      <c r="U119" s="197">
        <v>1137802</v>
      </c>
      <c r="V119" s="197"/>
      <c r="W119" s="197">
        <f>SUM(B119:V119)</f>
        <v>1273779.41</v>
      </c>
    </row>
    <row r="120" spans="1:23" s="228" customFormat="1" ht="14.25">
      <c r="A120" s="198">
        <v>610300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>
        <f>SUM(B120:V120)</f>
        <v>0</v>
      </c>
    </row>
    <row r="121" spans="1:23" s="228" customFormat="1" ht="14.25">
      <c r="A121" s="198">
        <v>610400</v>
      </c>
      <c r="B121" s="197"/>
      <c r="C121" s="197"/>
      <c r="D121" s="197"/>
      <c r="E121" s="197"/>
      <c r="F121" s="197"/>
      <c r="G121" s="197"/>
      <c r="H121" s="197">
        <v>30000</v>
      </c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>
        <f>SUM(B121:V121)</f>
        <v>30000</v>
      </c>
    </row>
    <row r="122" spans="1:23" s="228" customFormat="1" ht="14.25">
      <c r="A122" s="200" t="s">
        <v>267</v>
      </c>
      <c r="B122" s="202">
        <f>SUM(B119:B121)</f>
        <v>0</v>
      </c>
      <c r="C122" s="202" t="s">
        <v>148</v>
      </c>
      <c r="D122" s="202" t="s">
        <v>148</v>
      </c>
      <c r="E122" s="202" t="s">
        <v>148</v>
      </c>
      <c r="F122" s="202" t="s">
        <v>148</v>
      </c>
      <c r="G122" s="202">
        <f>SUM(G119:G121)</f>
        <v>0</v>
      </c>
      <c r="H122" s="202">
        <f>SUM(H119:H121)</f>
        <v>30000</v>
      </c>
      <c r="I122" s="202" t="s">
        <v>148</v>
      </c>
      <c r="J122" s="202" t="s">
        <v>148</v>
      </c>
      <c r="K122" s="202" t="s">
        <v>148</v>
      </c>
      <c r="L122" s="202">
        <f>SUM(L119:L121)</f>
        <v>135977.41</v>
      </c>
      <c r="M122" s="202" t="s">
        <v>148</v>
      </c>
      <c r="N122" s="202">
        <f>SUM(N119:N121)</f>
        <v>0</v>
      </c>
      <c r="O122" s="202">
        <f>SUM(O119:O121)</f>
        <v>0</v>
      </c>
      <c r="P122" s="202">
        <f>SUM(P119:P121)</f>
        <v>0</v>
      </c>
      <c r="Q122" s="202" t="s">
        <v>148</v>
      </c>
      <c r="R122" s="202" t="s">
        <v>148</v>
      </c>
      <c r="S122" s="202" t="s">
        <v>148</v>
      </c>
      <c r="T122" s="202" t="s">
        <v>148</v>
      </c>
      <c r="U122" s="202">
        <f>SUM(U119:U121)</f>
        <v>1137802</v>
      </c>
      <c r="V122" s="202" t="s">
        <v>148</v>
      </c>
      <c r="W122" s="202">
        <f>SUM(B122:V122)</f>
        <v>1303779.41</v>
      </c>
    </row>
    <row r="123" spans="1:23" s="228" customFormat="1" ht="14.25">
      <c r="A123" s="203" t="s">
        <v>268</v>
      </c>
      <c r="B123" s="205">
        <v>40000</v>
      </c>
      <c r="C123" s="205"/>
      <c r="D123" s="205"/>
      <c r="E123" s="205"/>
      <c r="F123" s="205"/>
      <c r="G123" s="205">
        <v>2330900</v>
      </c>
      <c r="H123" s="205">
        <v>190000</v>
      </c>
      <c r="I123" s="205"/>
      <c r="J123" s="205"/>
      <c r="K123" s="205"/>
      <c r="L123" s="205">
        <v>432835.01</v>
      </c>
      <c r="M123" s="205"/>
      <c r="N123" s="205">
        <v>100000</v>
      </c>
      <c r="O123" s="205">
        <v>100645</v>
      </c>
      <c r="P123" s="205">
        <v>50000</v>
      </c>
      <c r="Q123" s="205"/>
      <c r="R123" s="205"/>
      <c r="S123" s="205"/>
      <c r="T123" s="205"/>
      <c r="U123" s="205">
        <v>1518809</v>
      </c>
      <c r="V123" s="205"/>
      <c r="W123" s="205">
        <f>SUM(B123:V123)</f>
        <v>4763189.01</v>
      </c>
    </row>
    <row r="124" spans="1:23" s="228" customFormat="1" ht="14.25">
      <c r="A124" s="219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</row>
    <row r="125" spans="1:23" s="228" customFormat="1" ht="14.25">
      <c r="A125" s="200" t="s">
        <v>267</v>
      </c>
      <c r="B125" s="201">
        <v>2570500.92</v>
      </c>
      <c r="C125" s="201">
        <v>470107</v>
      </c>
      <c r="D125" s="202">
        <v>43944</v>
      </c>
      <c r="E125" s="221">
        <v>78070</v>
      </c>
      <c r="F125" s="201">
        <v>576282.5</v>
      </c>
      <c r="G125" s="202">
        <v>951180.38</v>
      </c>
      <c r="H125" s="201">
        <v>1528821</v>
      </c>
      <c r="I125" s="201">
        <v>132935</v>
      </c>
      <c r="J125" s="202">
        <v>0</v>
      </c>
      <c r="K125" s="201">
        <v>375757</v>
      </c>
      <c r="L125" s="202">
        <v>332953.41</v>
      </c>
      <c r="M125" s="202">
        <v>49860</v>
      </c>
      <c r="N125" s="202">
        <v>0</v>
      </c>
      <c r="O125" s="202">
        <v>5430</v>
      </c>
      <c r="P125" s="202">
        <v>0</v>
      </c>
      <c r="Q125" s="202">
        <v>0</v>
      </c>
      <c r="R125" s="201">
        <v>555177</v>
      </c>
      <c r="S125" s="202">
        <v>13949005</v>
      </c>
      <c r="T125" s="201">
        <v>533989.1</v>
      </c>
      <c r="U125" s="202">
        <v>2563702</v>
      </c>
      <c r="V125" s="201">
        <v>308117</v>
      </c>
      <c r="W125" s="201">
        <f>SUM(B125:V125)</f>
        <v>25025831.310000002</v>
      </c>
    </row>
    <row r="126" spans="1:23" s="228" customFormat="1" ht="15" thickBot="1">
      <c r="A126" s="222" t="s">
        <v>268</v>
      </c>
      <c r="B126" s="223">
        <v>10832738.17</v>
      </c>
      <c r="C126" s="223">
        <v>1828610.66</v>
      </c>
      <c r="D126" s="224">
        <v>145813</v>
      </c>
      <c r="E126" s="224">
        <v>865138.81</v>
      </c>
      <c r="F126" s="223">
        <v>1638843.68</v>
      </c>
      <c r="G126" s="224">
        <v>4883859.38</v>
      </c>
      <c r="H126" s="235">
        <v>3435520.25</v>
      </c>
      <c r="I126" s="223">
        <v>654534.09</v>
      </c>
      <c r="J126" s="236">
        <v>0</v>
      </c>
      <c r="K126" s="223">
        <v>2758134</v>
      </c>
      <c r="L126" s="224">
        <v>831685.01</v>
      </c>
      <c r="M126" s="224">
        <v>49860</v>
      </c>
      <c r="N126" s="224">
        <v>273427</v>
      </c>
      <c r="O126" s="224">
        <v>219818</v>
      </c>
      <c r="P126" s="224">
        <v>203675</v>
      </c>
      <c r="Q126" s="224">
        <v>153782</v>
      </c>
      <c r="R126" s="223">
        <v>2643828.04</v>
      </c>
      <c r="S126" s="237">
        <v>19593005</v>
      </c>
      <c r="T126" s="223">
        <v>1206639.95</v>
      </c>
      <c r="U126" s="224">
        <v>3579809</v>
      </c>
      <c r="V126" s="223">
        <v>1265591</v>
      </c>
      <c r="W126" s="225">
        <f>SUM(B126:V126)</f>
        <v>57064312.04000001</v>
      </c>
    </row>
    <row r="127" ht="22.5" thickTop="1"/>
  </sheetData>
  <sheetProtection/>
  <mergeCells count="26">
    <mergeCell ref="R4:S4"/>
    <mergeCell ref="R42:S42"/>
    <mergeCell ref="F42:G42"/>
    <mergeCell ref="I42:J42"/>
    <mergeCell ref="K42:M42"/>
    <mergeCell ref="O42:Q42"/>
    <mergeCell ref="T4:U4"/>
    <mergeCell ref="A1:W1"/>
    <mergeCell ref="A2:W2"/>
    <mergeCell ref="A3:W3"/>
    <mergeCell ref="B4:C4"/>
    <mergeCell ref="D4:E4"/>
    <mergeCell ref="F4:G4"/>
    <mergeCell ref="I4:J4"/>
    <mergeCell ref="K4:M4"/>
    <mergeCell ref="O4:Q4"/>
    <mergeCell ref="T42:U42"/>
    <mergeCell ref="B83:C83"/>
    <mergeCell ref="D83:E83"/>
    <mergeCell ref="F83:G83"/>
    <mergeCell ref="I83:J83"/>
    <mergeCell ref="K83:M83"/>
    <mergeCell ref="O83:Q83"/>
    <mergeCell ref="R83:S83"/>
    <mergeCell ref="B42:C42"/>
    <mergeCell ref="D42:E42"/>
  </mergeCells>
  <printOptions/>
  <pageMargins left="0.12" right="0.19" top="0.73" bottom="0.19" header="0.16" footer="0.1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0"/>
  <sheetViews>
    <sheetView zoomScale="186" zoomScaleNormal="186" zoomScalePageLayoutView="0" workbookViewId="0" topLeftCell="A1">
      <selection activeCell="A1" sqref="A1:D34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58" t="s">
        <v>71</v>
      </c>
      <c r="B1" s="258"/>
      <c r="C1" s="258"/>
      <c r="D1" s="258"/>
    </row>
    <row r="2" spans="1:4" s="27" customFormat="1" ht="19.5">
      <c r="A2" s="258" t="s">
        <v>77</v>
      </c>
      <c r="B2" s="258"/>
      <c r="C2" s="258"/>
      <c r="D2" s="258"/>
    </row>
    <row r="3" spans="1:4" s="27" customFormat="1" ht="19.5">
      <c r="A3" s="258" t="s">
        <v>289</v>
      </c>
      <c r="B3" s="258"/>
      <c r="C3" s="258"/>
      <c r="D3" s="258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0</v>
      </c>
      <c r="D6" s="34"/>
    </row>
    <row r="7" spans="1:4" s="27" customFormat="1" ht="19.5">
      <c r="A7" s="32" t="s">
        <v>72</v>
      </c>
      <c r="B7" s="33" t="s">
        <v>20</v>
      </c>
      <c r="C7" s="34">
        <v>7551576.96</v>
      </c>
      <c r="D7" s="34"/>
    </row>
    <row r="8" spans="1:4" s="27" customFormat="1" ht="19.5">
      <c r="A8" s="32" t="s">
        <v>116</v>
      </c>
      <c r="B8" s="33" t="s">
        <v>21</v>
      </c>
      <c r="C8" s="34">
        <v>16882688.59</v>
      </c>
      <c r="D8" s="34"/>
    </row>
    <row r="9" spans="1:4" s="27" customFormat="1" ht="19.5">
      <c r="A9" s="32" t="s">
        <v>283</v>
      </c>
      <c r="B9" s="33" t="s">
        <v>20</v>
      </c>
      <c r="C9" s="34">
        <v>18839921.53</v>
      </c>
      <c r="D9" s="34"/>
    </row>
    <row r="10" spans="1:4" s="27" customFormat="1" ht="19.5">
      <c r="A10" s="32" t="s">
        <v>284</v>
      </c>
      <c r="B10" s="33" t="s">
        <v>20</v>
      </c>
      <c r="C10" s="34">
        <v>1025689.2</v>
      </c>
      <c r="D10" s="34"/>
    </row>
    <row r="11" spans="1:4" s="27" customFormat="1" ht="19.5">
      <c r="A11" s="32" t="s">
        <v>281</v>
      </c>
      <c r="B11" s="33" t="s">
        <v>21</v>
      </c>
      <c r="C11" s="34">
        <v>20000000</v>
      </c>
      <c r="D11" s="34"/>
    </row>
    <row r="12" spans="1:4" s="27" customFormat="1" ht="19.5">
      <c r="A12" s="32" t="s">
        <v>140</v>
      </c>
      <c r="B12" s="33" t="s">
        <v>192</v>
      </c>
      <c r="C12" s="34">
        <v>60000</v>
      </c>
      <c r="D12" s="34"/>
    </row>
    <row r="13" spans="1:4" s="27" customFormat="1" ht="19.5">
      <c r="A13" s="32" t="s">
        <v>141</v>
      </c>
      <c r="B13" s="33" t="s">
        <v>193</v>
      </c>
      <c r="C13" s="34">
        <v>39588.09</v>
      </c>
      <c r="D13" s="34"/>
    </row>
    <row r="14" spans="1:4" s="27" customFormat="1" ht="19.5">
      <c r="A14" s="32" t="s">
        <v>5</v>
      </c>
      <c r="B14" s="33" t="s">
        <v>69</v>
      </c>
      <c r="C14" s="35">
        <v>31208</v>
      </c>
      <c r="D14" s="34"/>
    </row>
    <row r="15" spans="1:4" s="27" customFormat="1" ht="19.5">
      <c r="A15" s="32" t="s">
        <v>133</v>
      </c>
      <c r="B15" s="33">
        <v>704</v>
      </c>
      <c r="C15" s="35">
        <v>0</v>
      </c>
      <c r="D15" s="34"/>
    </row>
    <row r="16" spans="1:4" s="27" customFormat="1" ht="19.5">
      <c r="A16" s="32" t="s">
        <v>6</v>
      </c>
      <c r="B16" s="33">
        <v>510000</v>
      </c>
      <c r="C16" s="35">
        <v>1265591</v>
      </c>
      <c r="D16" s="34"/>
    </row>
    <row r="17" spans="1:4" s="27" customFormat="1" ht="19.5">
      <c r="A17" s="32" t="s">
        <v>110</v>
      </c>
      <c r="B17" s="33">
        <v>521000</v>
      </c>
      <c r="C17" s="34">
        <v>3662031</v>
      </c>
      <c r="D17" s="34"/>
    </row>
    <row r="18" spans="1:4" s="27" customFormat="1" ht="19.5">
      <c r="A18" s="32" t="s">
        <v>111</v>
      </c>
      <c r="B18" s="33">
        <v>522000</v>
      </c>
      <c r="C18" s="34">
        <v>8987707</v>
      </c>
      <c r="D18" s="34"/>
    </row>
    <row r="19" spans="1:4" s="27" customFormat="1" ht="19.5">
      <c r="A19" s="32" t="s">
        <v>7</v>
      </c>
      <c r="B19" s="33">
        <v>531000</v>
      </c>
      <c r="C19" s="34">
        <v>1244217.53</v>
      </c>
      <c r="D19" s="34"/>
    </row>
    <row r="20" spans="1:4" s="27" customFormat="1" ht="19.5">
      <c r="A20" s="32" t="s">
        <v>8</v>
      </c>
      <c r="B20" s="33">
        <v>532000</v>
      </c>
      <c r="C20" s="34">
        <v>4716841.24</v>
      </c>
      <c r="D20" s="34"/>
    </row>
    <row r="21" spans="1:4" s="27" customFormat="1" ht="19.5">
      <c r="A21" s="32" t="s">
        <v>9</v>
      </c>
      <c r="B21" s="33">
        <v>533000</v>
      </c>
      <c r="C21" s="34">
        <v>3850097.06</v>
      </c>
      <c r="D21" s="34"/>
    </row>
    <row r="22" spans="1:4" s="27" customFormat="1" ht="19.5">
      <c r="A22" s="32" t="s">
        <v>10</v>
      </c>
      <c r="B22" s="33">
        <v>534000</v>
      </c>
      <c r="C22" s="34">
        <v>364712.95</v>
      </c>
      <c r="D22" s="34"/>
    </row>
    <row r="23" spans="1:4" s="27" customFormat="1" ht="19.5">
      <c r="A23" s="32" t="s">
        <v>12</v>
      </c>
      <c r="B23" s="33">
        <v>541000</v>
      </c>
      <c r="C23" s="34">
        <v>2623663.83</v>
      </c>
      <c r="D23" s="34"/>
    </row>
    <row r="24" spans="1:4" s="27" customFormat="1" ht="19.5">
      <c r="A24" s="32" t="s">
        <v>13</v>
      </c>
      <c r="B24" s="33">
        <v>542000</v>
      </c>
      <c r="C24" s="34">
        <v>6540000</v>
      </c>
      <c r="D24" s="34"/>
    </row>
    <row r="25" spans="1:4" s="27" customFormat="1" ht="19.5">
      <c r="A25" s="32" t="s">
        <v>11</v>
      </c>
      <c r="B25" s="33">
        <v>560000</v>
      </c>
      <c r="C25" s="34">
        <v>4763189.01</v>
      </c>
      <c r="D25" s="34"/>
    </row>
    <row r="26" spans="1:4" s="27" customFormat="1" ht="21">
      <c r="A26" s="32" t="s">
        <v>119</v>
      </c>
      <c r="B26" s="33">
        <v>821</v>
      </c>
      <c r="C26" s="248"/>
      <c r="D26" s="249">
        <v>64283326.87</v>
      </c>
    </row>
    <row r="27" spans="1:4" s="27" customFormat="1" ht="19.5">
      <c r="A27" s="32" t="s">
        <v>14</v>
      </c>
      <c r="B27" s="33">
        <v>700</v>
      </c>
      <c r="C27" s="34"/>
      <c r="D27" s="34">
        <v>18141310.11</v>
      </c>
    </row>
    <row r="28" spans="1:4" s="27" customFormat="1" ht="19.5">
      <c r="A28" s="32" t="s">
        <v>70</v>
      </c>
      <c r="B28" s="33"/>
      <c r="C28" s="34"/>
      <c r="D28" s="34">
        <v>18202881.81</v>
      </c>
    </row>
    <row r="29" spans="1:4" s="27" customFormat="1" ht="19.5">
      <c r="A29" s="32" t="s">
        <v>120</v>
      </c>
      <c r="B29" s="33">
        <v>900</v>
      </c>
      <c r="C29" s="34"/>
      <c r="D29" s="34">
        <v>1215687.2</v>
      </c>
    </row>
    <row r="30" spans="1:4" s="27" customFormat="1" ht="19.5">
      <c r="A30" s="32" t="s">
        <v>121</v>
      </c>
      <c r="B30" s="33"/>
      <c r="C30" s="34"/>
      <c r="D30" s="34">
        <v>121179</v>
      </c>
    </row>
    <row r="31" spans="1:4" s="27" customFormat="1" ht="19.5">
      <c r="A31" s="32" t="s">
        <v>122</v>
      </c>
      <c r="B31" s="33">
        <v>600</v>
      </c>
      <c r="C31" s="34"/>
      <c r="D31" s="34">
        <v>430638</v>
      </c>
    </row>
    <row r="32" spans="1:4" s="27" customFormat="1" ht="19.5">
      <c r="A32" s="32" t="s">
        <v>126</v>
      </c>
      <c r="B32" s="33"/>
      <c r="C32" s="34"/>
      <c r="D32" s="34">
        <v>53700</v>
      </c>
    </row>
    <row r="33" spans="1:4" s="27" customFormat="1" ht="19.5">
      <c r="A33" s="109"/>
      <c r="B33" s="108"/>
      <c r="C33" s="34"/>
      <c r="D33" s="34"/>
    </row>
    <row r="34" spans="1:4" s="27" customFormat="1" ht="20.25" thickBot="1">
      <c r="A34" s="36" t="s">
        <v>18</v>
      </c>
      <c r="B34" s="37"/>
      <c r="C34" s="38">
        <f>SUM(C5:C32)</f>
        <v>102448722.99000001</v>
      </c>
      <c r="D34" s="38">
        <f>SUM(D5:D33)</f>
        <v>102448722.99</v>
      </c>
    </row>
    <row r="35" spans="1:4" s="27" customFormat="1" ht="20.25" thickTop="1">
      <c r="A35" s="39"/>
      <c r="B35" s="39"/>
      <c r="C35" s="40"/>
      <c r="D35" s="40"/>
    </row>
    <row r="36" spans="1:4" s="27" customFormat="1" ht="19.5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5.75" customHeight="1">
      <c r="A38" s="39"/>
      <c r="B38" s="39"/>
      <c r="C38" s="40"/>
      <c r="D38" s="40"/>
    </row>
    <row r="39" spans="1:6" s="27" customFormat="1" ht="21">
      <c r="A39" s="256" t="s">
        <v>276</v>
      </c>
      <c r="B39" s="256"/>
      <c r="C39" s="256"/>
      <c r="D39" s="256"/>
      <c r="E39" s="48"/>
      <c r="F39" s="48"/>
    </row>
    <row r="40" spans="1:6" s="27" customFormat="1" ht="21">
      <c r="A40" s="256" t="s">
        <v>275</v>
      </c>
      <c r="B40" s="256"/>
      <c r="C40" s="256"/>
      <c r="D40" s="256"/>
      <c r="E40" s="48"/>
      <c r="F40" s="48"/>
    </row>
    <row r="41" spans="1:6" s="27" customFormat="1" ht="21">
      <c r="A41" s="257" t="s">
        <v>129</v>
      </c>
      <c r="B41" s="257"/>
      <c r="C41" s="257"/>
      <c r="D41" s="257"/>
      <c r="E41" s="48"/>
      <c r="F41" s="48"/>
    </row>
    <row r="42" spans="1:4" s="27" customFormat="1" ht="19.5">
      <c r="A42" s="41"/>
      <c r="B42" s="41"/>
      <c r="C42" s="41"/>
      <c r="D42" s="41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" customFormat="1" ht="24">
      <c r="A103" s="3"/>
      <c r="B103" s="3"/>
      <c r="C103" s="3"/>
      <c r="D103" s="3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19" customFormat="1" ht="23.25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2" customFormat="1" ht="24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1"/>
      <c r="B237" s="1"/>
      <c r="C237" s="1"/>
      <c r="D237" s="1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</sheetData>
  <sheetProtection/>
  <mergeCells count="6">
    <mergeCell ref="A1:D1"/>
    <mergeCell ref="A2:D2"/>
    <mergeCell ref="A3:D3"/>
    <mergeCell ref="A39:D39"/>
    <mergeCell ref="A40:D40"/>
    <mergeCell ref="A41:D41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2"/>
  <sheetViews>
    <sheetView zoomScale="150" zoomScaleNormal="150" zoomScalePageLayoutView="0" workbookViewId="0" topLeftCell="A1">
      <selection activeCell="A7" sqref="A7"/>
    </sheetView>
  </sheetViews>
  <sheetFormatPr defaultColWidth="9.140625" defaultRowHeight="21.75"/>
  <cols>
    <col min="1" max="1" width="49.421875" style="19" customWidth="1"/>
    <col min="2" max="2" width="9.28125" style="154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57" t="s">
        <v>179</v>
      </c>
      <c r="B1" s="257"/>
      <c r="C1" s="257"/>
      <c r="D1" s="257"/>
      <c r="E1" s="257"/>
      <c r="F1" s="48"/>
    </row>
    <row r="2" spans="1:6" s="42" customFormat="1" ht="21">
      <c r="A2" s="266" t="s">
        <v>92</v>
      </c>
      <c r="B2" s="266"/>
      <c r="C2" s="266"/>
      <c r="D2" s="266"/>
      <c r="E2" s="266"/>
      <c r="F2" s="48"/>
    </row>
    <row r="3" spans="1:6" s="42" customFormat="1" ht="21">
      <c r="A3" s="267" t="s">
        <v>293</v>
      </c>
      <c r="B3" s="267"/>
      <c r="C3" s="267"/>
      <c r="D3" s="267"/>
      <c r="E3" s="267"/>
      <c r="F3" s="141"/>
    </row>
    <row r="4" spans="1:6" s="43" customFormat="1" ht="21">
      <c r="A4" s="268" t="s">
        <v>117</v>
      </c>
      <c r="B4" s="268" t="s">
        <v>1</v>
      </c>
      <c r="C4" s="264" t="s">
        <v>27</v>
      </c>
      <c r="D4" s="264" t="s">
        <v>114</v>
      </c>
      <c r="E4" s="264" t="s">
        <v>113</v>
      </c>
      <c r="F4" s="142"/>
    </row>
    <row r="5" spans="1:6" s="43" customFormat="1" ht="21">
      <c r="A5" s="269"/>
      <c r="B5" s="269"/>
      <c r="C5" s="265"/>
      <c r="D5" s="265"/>
      <c r="E5" s="265"/>
      <c r="F5" s="142"/>
    </row>
    <row r="6" spans="1:6" s="42" customFormat="1" ht="21">
      <c r="A6" s="143" t="s">
        <v>93</v>
      </c>
      <c r="B6" s="24"/>
      <c r="C6" s="144"/>
      <c r="D6" s="144"/>
      <c r="E6" s="144"/>
      <c r="F6" s="145"/>
    </row>
    <row r="7" spans="1:6" s="42" customFormat="1" ht="21">
      <c r="A7" s="127" t="s">
        <v>94</v>
      </c>
      <c r="B7" s="163">
        <v>411000</v>
      </c>
      <c r="C7" s="117"/>
      <c r="D7" s="117"/>
      <c r="E7" s="117"/>
      <c r="F7" s="145"/>
    </row>
    <row r="8" spans="1:6" s="42" customFormat="1" ht="21">
      <c r="A8" s="120" t="s">
        <v>95</v>
      </c>
      <c r="B8" s="24">
        <v>411001</v>
      </c>
      <c r="C8" s="117">
        <v>2206890.13</v>
      </c>
      <c r="D8" s="117">
        <v>218947</v>
      </c>
      <c r="E8" s="117">
        <v>2425837.13</v>
      </c>
      <c r="F8" s="145"/>
    </row>
    <row r="9" spans="1:6" s="42" customFormat="1" ht="21">
      <c r="A9" s="120" t="s">
        <v>96</v>
      </c>
      <c r="B9" s="24">
        <v>411002</v>
      </c>
      <c r="C9" s="117">
        <v>196459.99</v>
      </c>
      <c r="D9" s="98">
        <v>5588.31</v>
      </c>
      <c r="E9" s="117">
        <v>207554.73</v>
      </c>
      <c r="F9" s="145"/>
    </row>
    <row r="10" spans="1:6" s="42" customFormat="1" ht="21">
      <c r="A10" s="120" t="s">
        <v>97</v>
      </c>
      <c r="B10" s="24">
        <v>411003</v>
      </c>
      <c r="C10" s="117">
        <v>974825</v>
      </c>
      <c r="D10" s="117">
        <v>800</v>
      </c>
      <c r="E10" s="117">
        <v>976225.2</v>
      </c>
      <c r="F10" s="145"/>
    </row>
    <row r="11" spans="1:6" s="42" customFormat="1" ht="21">
      <c r="A11" s="120" t="s">
        <v>170</v>
      </c>
      <c r="B11" s="24">
        <v>411005</v>
      </c>
      <c r="C11" s="117">
        <v>100000</v>
      </c>
      <c r="D11" s="117">
        <v>0</v>
      </c>
      <c r="E11" s="117">
        <v>100000</v>
      </c>
      <c r="F11" s="145"/>
    </row>
    <row r="12" spans="1:6" s="43" customFormat="1" ht="21">
      <c r="A12" s="146" t="s">
        <v>18</v>
      </c>
      <c r="B12" s="50"/>
      <c r="C12" s="125">
        <f>SUM(C8:C11)</f>
        <v>3478175.12</v>
      </c>
      <c r="D12" s="125">
        <f>SUM(D8:D11)</f>
        <v>225335.31</v>
      </c>
      <c r="E12" s="125">
        <f>SUM(E8:E11)</f>
        <v>3709617.0599999996</v>
      </c>
      <c r="F12" s="142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7"/>
    </row>
    <row r="14" spans="1:6" s="42" customFormat="1" ht="21">
      <c r="A14" s="120" t="s">
        <v>98</v>
      </c>
      <c r="B14" s="24">
        <v>412107</v>
      </c>
      <c r="C14" s="117">
        <v>604745</v>
      </c>
      <c r="D14" s="117">
        <v>44820</v>
      </c>
      <c r="E14" s="117">
        <v>662665</v>
      </c>
      <c r="F14" s="145"/>
    </row>
    <row r="15" spans="1:6" s="42" customFormat="1" ht="21">
      <c r="A15" s="120" t="s">
        <v>171</v>
      </c>
      <c r="B15" s="24">
        <v>412128</v>
      </c>
      <c r="C15" s="117">
        <v>2830</v>
      </c>
      <c r="D15" s="117">
        <v>150</v>
      </c>
      <c r="E15" s="117">
        <v>3420</v>
      </c>
      <c r="F15" s="145"/>
    </row>
    <row r="16" spans="1:6" s="42" customFormat="1" ht="21">
      <c r="A16" s="120" t="s">
        <v>172</v>
      </c>
      <c r="B16" s="24">
        <v>412199</v>
      </c>
      <c r="C16" s="117">
        <v>9765.6</v>
      </c>
      <c r="D16" s="117">
        <v>180.4</v>
      </c>
      <c r="E16" s="117">
        <v>11064.6</v>
      </c>
      <c r="F16" s="145"/>
    </row>
    <row r="17" spans="1:6" s="42" customFormat="1" ht="21">
      <c r="A17" s="120" t="s">
        <v>173</v>
      </c>
      <c r="B17" s="24">
        <v>412210</v>
      </c>
      <c r="C17" s="117">
        <v>127098</v>
      </c>
      <c r="D17" s="117">
        <v>0</v>
      </c>
      <c r="E17" s="117">
        <v>127098</v>
      </c>
      <c r="F17" s="145"/>
    </row>
    <row r="18" spans="1:6" s="42" customFormat="1" ht="21">
      <c r="A18" s="120" t="s">
        <v>181</v>
      </c>
      <c r="B18" s="24">
        <v>412302</v>
      </c>
      <c r="C18" s="117">
        <v>0</v>
      </c>
      <c r="D18" s="117">
        <v>0</v>
      </c>
      <c r="E18" s="117">
        <v>0</v>
      </c>
      <c r="F18" s="145"/>
    </row>
    <row r="19" spans="1:6" s="42" customFormat="1" ht="21">
      <c r="A19" s="120" t="s">
        <v>174</v>
      </c>
      <c r="B19" s="24">
        <v>412303</v>
      </c>
      <c r="C19" s="117">
        <v>31250</v>
      </c>
      <c r="D19" s="117">
        <v>11550</v>
      </c>
      <c r="E19" s="117">
        <v>45300</v>
      </c>
      <c r="F19" s="145"/>
    </row>
    <row r="20" spans="1:6" s="42" customFormat="1" ht="21">
      <c r="A20" s="120" t="s">
        <v>175</v>
      </c>
      <c r="B20" s="24">
        <v>412304</v>
      </c>
      <c r="C20" s="117">
        <v>9000</v>
      </c>
      <c r="D20" s="117">
        <v>900</v>
      </c>
      <c r="E20" s="117">
        <v>10250</v>
      </c>
      <c r="F20" s="145"/>
    </row>
    <row r="21" spans="1:6" s="42" customFormat="1" ht="21">
      <c r="A21" s="120" t="s">
        <v>176</v>
      </c>
      <c r="B21" s="24">
        <v>412306</v>
      </c>
      <c r="C21" s="117">
        <v>0</v>
      </c>
      <c r="D21" s="117">
        <v>3000</v>
      </c>
      <c r="E21" s="117">
        <v>6000</v>
      </c>
      <c r="F21" s="145"/>
    </row>
    <row r="22" spans="1:6" s="42" customFormat="1" ht="21">
      <c r="A22" s="120" t="s">
        <v>177</v>
      </c>
      <c r="B22" s="24">
        <v>412307</v>
      </c>
      <c r="C22" s="117">
        <v>3336</v>
      </c>
      <c r="D22" s="117">
        <v>0</v>
      </c>
      <c r="E22" s="117">
        <v>5946</v>
      </c>
      <c r="F22" s="145"/>
    </row>
    <row r="23" spans="1:6" s="43" customFormat="1" ht="21">
      <c r="A23" s="146" t="s">
        <v>18</v>
      </c>
      <c r="B23" s="50"/>
      <c r="C23" s="125">
        <f>SUM(C14:C22)</f>
        <v>788024.6</v>
      </c>
      <c r="D23" s="125">
        <f>SUM(D14:D22)</f>
        <v>60600.4</v>
      </c>
      <c r="E23" s="125">
        <f>SUM(E14:E22)</f>
        <v>871743.6</v>
      </c>
      <c r="F23" s="142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7"/>
    </row>
    <row r="25" spans="1:6" s="42" customFormat="1" ht="21">
      <c r="A25" s="120" t="s">
        <v>100</v>
      </c>
      <c r="B25" s="24">
        <v>413003</v>
      </c>
      <c r="C25" s="117">
        <v>349532.47</v>
      </c>
      <c r="D25" s="117">
        <v>109028.12</v>
      </c>
      <c r="E25" s="117">
        <v>523988.76</v>
      </c>
      <c r="F25" s="145"/>
    </row>
    <row r="26" spans="1:6" s="42" customFormat="1" ht="21">
      <c r="A26" s="120" t="s">
        <v>178</v>
      </c>
      <c r="B26" s="24">
        <v>413999</v>
      </c>
      <c r="C26" s="117">
        <v>3880</v>
      </c>
      <c r="D26" s="117">
        <v>0</v>
      </c>
      <c r="E26" s="117">
        <v>3880</v>
      </c>
      <c r="F26" s="145"/>
    </row>
    <row r="27" spans="1:6" s="42" customFormat="1" ht="21">
      <c r="A27" s="146" t="s">
        <v>18</v>
      </c>
      <c r="B27" s="50"/>
      <c r="C27" s="125">
        <f>SUM(C25:C26)</f>
        <v>353412.47</v>
      </c>
      <c r="D27" s="125">
        <f>SUM(D25:D26)</f>
        <v>109028.12</v>
      </c>
      <c r="E27" s="125">
        <f>SUM(E25:E26)</f>
        <v>527868.76</v>
      </c>
      <c r="F27" s="148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7"/>
    </row>
    <row r="29" spans="1:6" s="42" customFormat="1" ht="21">
      <c r="A29" s="120" t="s">
        <v>102</v>
      </c>
      <c r="B29" s="24">
        <v>415004</v>
      </c>
      <c r="C29" s="117">
        <v>44800</v>
      </c>
      <c r="D29" s="117">
        <v>400</v>
      </c>
      <c r="E29" s="117">
        <v>46200</v>
      </c>
      <c r="F29" s="145"/>
    </row>
    <row r="30" spans="1:6" s="42" customFormat="1" ht="21">
      <c r="A30" s="120" t="s">
        <v>112</v>
      </c>
      <c r="B30" s="24">
        <v>415999</v>
      </c>
      <c r="C30" s="117">
        <v>20489</v>
      </c>
      <c r="D30" s="117">
        <v>0</v>
      </c>
      <c r="E30" s="117">
        <v>20489</v>
      </c>
      <c r="F30" s="145"/>
    </row>
    <row r="31" spans="1:6" s="42" customFormat="1" ht="21">
      <c r="A31" s="146" t="s">
        <v>18</v>
      </c>
      <c r="B31" s="50"/>
      <c r="C31" s="156">
        <f>SUM(C29:C30)</f>
        <v>65289</v>
      </c>
      <c r="D31" s="156">
        <f>SUM(D29:D30)</f>
        <v>400</v>
      </c>
      <c r="E31" s="156">
        <f>SUM(E29:E30)</f>
        <v>66689</v>
      </c>
      <c r="F31" s="148"/>
    </row>
    <row r="32" spans="1:6" s="162" customFormat="1" ht="21">
      <c r="A32" s="260" t="s">
        <v>46</v>
      </c>
      <c r="B32" s="261"/>
      <c r="C32" s="158">
        <f>C12+C23+C27+C31</f>
        <v>4684901.1899999995</v>
      </c>
      <c r="D32" s="158">
        <f>D12+D23+D27+D31</f>
        <v>395363.83</v>
      </c>
      <c r="E32" s="158">
        <f>E12+E23+E27+E31</f>
        <v>5175918.419999999</v>
      </c>
      <c r="F32" s="161"/>
    </row>
    <row r="33" spans="1:6" s="155" customFormat="1" ht="21">
      <c r="A33" s="152"/>
      <c r="B33" s="153"/>
      <c r="C33" s="59"/>
      <c r="D33" s="59"/>
      <c r="E33" s="59"/>
      <c r="F33" s="150"/>
    </row>
    <row r="34" spans="1:6" s="155" customFormat="1" ht="21">
      <c r="A34" s="152"/>
      <c r="B34" s="153"/>
      <c r="C34" s="59"/>
      <c r="D34" s="59"/>
      <c r="E34" s="59"/>
      <c r="F34" s="150"/>
    </row>
    <row r="35" spans="1:6" s="155" customFormat="1" ht="21">
      <c r="A35" s="152"/>
      <c r="B35" s="153"/>
      <c r="C35" s="59"/>
      <c r="D35" s="59"/>
      <c r="E35" s="59"/>
      <c r="F35" s="150"/>
    </row>
    <row r="36" spans="1:6" s="155" customFormat="1" ht="21">
      <c r="A36" s="262" t="s">
        <v>272</v>
      </c>
      <c r="B36" s="262"/>
      <c r="C36" s="262"/>
      <c r="D36" s="262"/>
      <c r="E36" s="262"/>
      <c r="F36" s="262"/>
    </row>
    <row r="37" spans="1:6" s="155" customFormat="1" ht="21">
      <c r="A37" s="257" t="s">
        <v>271</v>
      </c>
      <c r="B37" s="257"/>
      <c r="C37" s="257"/>
      <c r="D37" s="257"/>
      <c r="E37" s="257"/>
      <c r="F37" s="257"/>
    </row>
    <row r="38" spans="1:6" s="155" customFormat="1" ht="21">
      <c r="A38" s="257" t="s">
        <v>129</v>
      </c>
      <c r="B38" s="257"/>
      <c r="C38" s="257"/>
      <c r="D38" s="257"/>
      <c r="E38" s="257"/>
      <c r="F38" s="257"/>
    </row>
    <row r="39" spans="1:6" s="155" customFormat="1" ht="21">
      <c r="A39" s="263"/>
      <c r="B39" s="263"/>
      <c r="C39" s="263"/>
      <c r="D39" s="263"/>
      <c r="E39" s="263"/>
      <c r="F39" s="263"/>
    </row>
    <row r="40" spans="1:6" s="155" customFormat="1" ht="21">
      <c r="A40" s="257" t="s">
        <v>180</v>
      </c>
      <c r="B40" s="257"/>
      <c r="C40" s="257"/>
      <c r="D40" s="257"/>
      <c r="E40" s="257"/>
      <c r="F40" s="150"/>
    </row>
    <row r="41" spans="1:6" s="155" customFormat="1" ht="21">
      <c r="A41" s="266" t="s">
        <v>92</v>
      </c>
      <c r="B41" s="266"/>
      <c r="C41" s="266"/>
      <c r="D41" s="266"/>
      <c r="E41" s="266"/>
      <c r="F41" s="150"/>
    </row>
    <row r="42" spans="1:6" s="155" customFormat="1" ht="21">
      <c r="A42" s="267" t="s">
        <v>294</v>
      </c>
      <c r="B42" s="267"/>
      <c r="C42" s="267"/>
      <c r="D42" s="267"/>
      <c r="E42" s="267"/>
      <c r="F42" s="150"/>
    </row>
    <row r="43" spans="1:6" s="155" customFormat="1" ht="21">
      <c r="A43" s="268" t="s">
        <v>117</v>
      </c>
      <c r="B43" s="268" t="s">
        <v>1</v>
      </c>
      <c r="C43" s="264" t="s">
        <v>27</v>
      </c>
      <c r="D43" s="264" t="s">
        <v>114</v>
      </c>
      <c r="E43" s="264" t="s">
        <v>113</v>
      </c>
      <c r="F43" s="150"/>
    </row>
    <row r="44" spans="1:6" s="155" customFormat="1" ht="21">
      <c r="A44" s="269"/>
      <c r="B44" s="269"/>
      <c r="C44" s="265"/>
      <c r="D44" s="265"/>
      <c r="E44" s="265"/>
      <c r="F44" s="150"/>
    </row>
    <row r="45" spans="1:6" s="160" customFormat="1" ht="21">
      <c r="A45" s="259" t="s">
        <v>31</v>
      </c>
      <c r="B45" s="259"/>
      <c r="C45" s="158">
        <f>C32</f>
        <v>4684901.1899999995</v>
      </c>
      <c r="D45" s="158">
        <f>D32</f>
        <v>395363.83</v>
      </c>
      <c r="E45" s="158">
        <f>E32</f>
        <v>5175918.419999999</v>
      </c>
      <c r="F45" s="159"/>
    </row>
    <row r="46" spans="1:6" s="43" customFormat="1" ht="21">
      <c r="A46" s="127" t="s">
        <v>103</v>
      </c>
      <c r="B46" s="50"/>
      <c r="C46" s="118"/>
      <c r="D46" s="118"/>
      <c r="E46" s="118"/>
      <c r="F46" s="147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7"/>
    </row>
    <row r="48" spans="1:6" s="42" customFormat="1" ht="21">
      <c r="A48" s="120" t="s">
        <v>183</v>
      </c>
      <c r="B48" s="24">
        <v>421002</v>
      </c>
      <c r="C48" s="117">
        <v>6537161.26</v>
      </c>
      <c r="D48" s="117">
        <v>0</v>
      </c>
      <c r="E48" s="117">
        <v>6537161.26</v>
      </c>
      <c r="F48" s="145"/>
    </row>
    <row r="49" spans="1:6" s="42" customFormat="1" ht="21">
      <c r="A49" s="120" t="s">
        <v>182</v>
      </c>
      <c r="B49" s="24">
        <v>421004</v>
      </c>
      <c r="C49" s="117">
        <v>4332192.47</v>
      </c>
      <c r="D49" s="117">
        <v>523471.02</v>
      </c>
      <c r="E49" s="117">
        <v>5292302.61</v>
      </c>
      <c r="F49" s="145"/>
    </row>
    <row r="50" spans="1:6" s="42" customFormat="1" ht="21">
      <c r="A50" s="120" t="s">
        <v>184</v>
      </c>
      <c r="B50" s="24">
        <v>421005</v>
      </c>
      <c r="C50" s="117">
        <v>594487.37</v>
      </c>
      <c r="D50" s="117">
        <v>69211.9</v>
      </c>
      <c r="E50" s="117">
        <v>719478.23</v>
      </c>
      <c r="F50" s="145"/>
    </row>
    <row r="51" spans="1:6" s="42" customFormat="1" ht="21">
      <c r="A51" s="120" t="s">
        <v>185</v>
      </c>
      <c r="B51" s="24">
        <v>421006</v>
      </c>
      <c r="C51" s="117">
        <v>1634544.83</v>
      </c>
      <c r="D51" s="117">
        <v>137085.44</v>
      </c>
      <c r="E51" s="117">
        <v>1908067.68</v>
      </c>
      <c r="F51" s="145"/>
    </row>
    <row r="52" spans="1:6" s="42" customFormat="1" ht="21">
      <c r="A52" s="120" t="s">
        <v>186</v>
      </c>
      <c r="B52" s="24">
        <v>421007</v>
      </c>
      <c r="C52" s="117">
        <v>3586277.6</v>
      </c>
      <c r="D52" s="117">
        <v>296883.56</v>
      </c>
      <c r="E52" s="117">
        <v>4171528.64</v>
      </c>
      <c r="F52" s="145"/>
    </row>
    <row r="53" spans="1:6" s="42" customFormat="1" ht="21">
      <c r="A53" s="120" t="s">
        <v>187</v>
      </c>
      <c r="B53" s="24">
        <v>421012</v>
      </c>
      <c r="C53" s="117">
        <v>55028.05</v>
      </c>
      <c r="D53" s="117">
        <v>0</v>
      </c>
      <c r="E53" s="117">
        <v>62607.57</v>
      </c>
      <c r="F53" s="145"/>
    </row>
    <row r="54" spans="1:6" s="42" customFormat="1" ht="21">
      <c r="A54" s="120" t="s">
        <v>188</v>
      </c>
      <c r="B54" s="24">
        <v>421013</v>
      </c>
      <c r="C54" s="117">
        <v>169090.46</v>
      </c>
      <c r="D54" s="117">
        <v>0</v>
      </c>
      <c r="E54" s="117">
        <v>169090.46</v>
      </c>
      <c r="F54" s="145"/>
    </row>
    <row r="55" spans="1:6" s="42" customFormat="1" ht="21">
      <c r="A55" s="120" t="s">
        <v>189</v>
      </c>
      <c r="B55" s="24">
        <v>421015</v>
      </c>
      <c r="C55" s="117">
        <v>27648978</v>
      </c>
      <c r="D55" s="117">
        <v>1705574</v>
      </c>
      <c r="E55" s="117">
        <v>29354552</v>
      </c>
      <c r="F55" s="145"/>
    </row>
    <row r="56" spans="1:6" s="42" customFormat="1" ht="21">
      <c r="A56" s="149" t="s">
        <v>190</v>
      </c>
      <c r="B56" s="24">
        <v>421014</v>
      </c>
      <c r="C56" s="117">
        <v>8653</v>
      </c>
      <c r="D56" s="117">
        <v>0</v>
      </c>
      <c r="E56" s="117">
        <v>8653</v>
      </c>
      <c r="F56" s="145"/>
    </row>
    <row r="57" spans="1:6" s="42" customFormat="1" ht="21">
      <c r="A57" s="149" t="s">
        <v>191</v>
      </c>
      <c r="B57" s="24">
        <v>421017</v>
      </c>
      <c r="C57" s="117">
        <v>9690</v>
      </c>
      <c r="D57" s="117">
        <v>0</v>
      </c>
      <c r="E57" s="117">
        <v>9690</v>
      </c>
      <c r="F57" s="145"/>
    </row>
    <row r="58" spans="1:6" s="42" customFormat="1" ht="21">
      <c r="A58" s="146" t="s">
        <v>18</v>
      </c>
      <c r="B58" s="50"/>
      <c r="C58" s="125">
        <f>SUM(C48:C57)</f>
        <v>44576103.04</v>
      </c>
      <c r="D58" s="125">
        <f>SUM(D48:D57)</f>
        <v>2732225.92</v>
      </c>
      <c r="E58" s="125">
        <f>SUM(E48:E57)</f>
        <v>48233131.45</v>
      </c>
      <c r="F58" s="148"/>
    </row>
    <row r="59" spans="1:6" s="42" customFormat="1" ht="21">
      <c r="A59" s="120" t="s">
        <v>105</v>
      </c>
      <c r="B59" s="24"/>
      <c r="C59" s="117"/>
      <c r="D59" s="117"/>
      <c r="E59" s="117"/>
      <c r="F59" s="145"/>
    </row>
    <row r="60" spans="1:6" s="42" customFormat="1" ht="21">
      <c r="A60" s="120" t="s">
        <v>106</v>
      </c>
      <c r="B60" s="163">
        <v>430000</v>
      </c>
      <c r="C60" s="117"/>
      <c r="D60" s="117"/>
      <c r="E60" s="117"/>
      <c r="F60" s="145"/>
    </row>
    <row r="61" spans="1:6" s="42" customFormat="1" ht="21">
      <c r="A61" s="120" t="s">
        <v>107</v>
      </c>
      <c r="B61" s="24">
        <v>431002</v>
      </c>
      <c r="C61" s="117">
        <v>10874277</v>
      </c>
      <c r="D61" s="117">
        <v>0</v>
      </c>
      <c r="E61" s="117">
        <v>10874277</v>
      </c>
      <c r="F61" s="145"/>
    </row>
    <row r="62" spans="1:6" s="42" customFormat="1" ht="21">
      <c r="A62" s="146" t="s">
        <v>18</v>
      </c>
      <c r="B62" s="50"/>
      <c r="C62" s="125">
        <f>SUM(C61)</f>
        <v>10874277</v>
      </c>
      <c r="D62" s="125">
        <f>SUM(D61)</f>
        <v>0</v>
      </c>
      <c r="E62" s="125">
        <f>SUM(E61)</f>
        <v>10874277</v>
      </c>
      <c r="F62" s="148"/>
    </row>
    <row r="63" spans="1:6" s="43" customFormat="1" ht="21.75" thickBot="1">
      <c r="A63" s="157" t="s">
        <v>108</v>
      </c>
      <c r="B63" s="131"/>
      <c r="C63" s="122">
        <f>C45+C58+C62</f>
        <v>60135281.23</v>
      </c>
      <c r="D63" s="122">
        <f>D12+D23+D27+D31+D58+D62</f>
        <v>3127589.75</v>
      </c>
      <c r="E63" s="122">
        <f>E45+E58+E62</f>
        <v>64283326.870000005</v>
      </c>
      <c r="F63" s="151"/>
    </row>
    <row r="64" spans="1:6" s="43" customFormat="1" ht="21.75" thickTop="1">
      <c r="A64" s="152"/>
      <c r="B64" s="153"/>
      <c r="C64" s="59"/>
      <c r="D64" s="59"/>
      <c r="E64" s="59"/>
      <c r="F64" s="59"/>
    </row>
    <row r="65" spans="1:6" s="43" customFormat="1" ht="21">
      <c r="A65" s="152"/>
      <c r="B65" s="153"/>
      <c r="C65" s="59"/>
      <c r="D65" s="59"/>
      <c r="E65" s="59"/>
      <c r="F65" s="59"/>
    </row>
    <row r="66" spans="1:6" s="43" customFormat="1" ht="21">
      <c r="A66" s="152"/>
      <c r="B66" s="153"/>
      <c r="C66" s="59"/>
      <c r="D66" s="59"/>
      <c r="E66" s="59"/>
      <c r="F66" s="59"/>
    </row>
    <row r="67" spans="1:6" s="43" customFormat="1" ht="21">
      <c r="A67" s="262" t="s">
        <v>272</v>
      </c>
      <c r="B67" s="262"/>
      <c r="C67" s="262"/>
      <c r="D67" s="262"/>
      <c r="E67" s="262"/>
      <c r="F67" s="262"/>
    </row>
    <row r="68" spans="1:6" s="42" customFormat="1" ht="21">
      <c r="A68" s="257" t="s">
        <v>271</v>
      </c>
      <c r="B68" s="257"/>
      <c r="C68" s="257"/>
      <c r="D68" s="257"/>
      <c r="E68" s="257"/>
      <c r="F68" s="257"/>
    </row>
    <row r="69" spans="1:6" s="42" customFormat="1" ht="21">
      <c r="A69" s="257" t="s">
        <v>129</v>
      </c>
      <c r="B69" s="257"/>
      <c r="C69" s="257"/>
      <c r="D69" s="257"/>
      <c r="E69" s="257"/>
      <c r="F69" s="257"/>
    </row>
    <row r="70" spans="1:6" s="25" customFormat="1" ht="21">
      <c r="A70" s="257"/>
      <c r="B70" s="257"/>
      <c r="C70" s="257"/>
      <c r="D70" s="257"/>
      <c r="E70" s="257"/>
      <c r="F70" s="257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6"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A45:B45"/>
    <mergeCell ref="A32:B32"/>
    <mergeCell ref="A36:F36"/>
    <mergeCell ref="A37:F37"/>
    <mergeCell ref="A38:F38"/>
    <mergeCell ref="A39:F39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1">
      <selection activeCell="A7" sqref="A7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71" t="s">
        <v>80</v>
      </c>
      <c r="B1" s="271"/>
      <c r="C1" s="271"/>
      <c r="D1" s="271"/>
    </row>
    <row r="2" spans="1:4" s="46" customFormat="1" ht="21">
      <c r="A2" s="271" t="s">
        <v>87</v>
      </c>
      <c r="B2" s="271"/>
      <c r="C2" s="271"/>
      <c r="D2" s="271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29046.06</v>
      </c>
      <c r="C4" s="97">
        <v>8295.74</v>
      </c>
      <c r="D4" s="97">
        <v>29046.06</v>
      </c>
    </row>
    <row r="5" spans="1:4" s="46" customFormat="1" ht="21">
      <c r="A5" s="46" t="s">
        <v>15</v>
      </c>
      <c r="B5" s="97">
        <v>51165</v>
      </c>
      <c r="C5" s="97">
        <v>112647</v>
      </c>
      <c r="D5" s="98">
        <v>936999</v>
      </c>
    </row>
    <row r="6" spans="1:4" s="46" customFormat="1" ht="21">
      <c r="A6" s="46" t="s">
        <v>16</v>
      </c>
      <c r="B6" s="97">
        <v>328.45</v>
      </c>
      <c r="C6" s="97"/>
      <c r="D6" s="98">
        <v>10887.7</v>
      </c>
    </row>
    <row r="7" spans="1:4" s="46" customFormat="1" ht="21">
      <c r="A7" s="46" t="s">
        <v>17</v>
      </c>
      <c r="B7" s="97">
        <v>394.14</v>
      </c>
      <c r="C7" s="97"/>
      <c r="D7" s="98">
        <v>13065.24</v>
      </c>
    </row>
    <row r="8" spans="1:4" s="46" customFormat="1" ht="21">
      <c r="A8" s="46" t="s">
        <v>50</v>
      </c>
      <c r="B8" s="97">
        <v>2115.04</v>
      </c>
      <c r="C8" s="97">
        <v>200000</v>
      </c>
      <c r="D8" s="98">
        <v>225689.2</v>
      </c>
    </row>
    <row r="9" spans="2:4" s="46" customFormat="1" ht="21">
      <c r="B9" s="97"/>
      <c r="C9" s="97"/>
      <c r="D9" s="98"/>
    </row>
    <row r="10" spans="2:4" s="46" customFormat="1" ht="21">
      <c r="B10" s="97"/>
      <c r="C10" s="97"/>
      <c r="D10" s="98"/>
    </row>
    <row r="11" spans="2:4" s="46" customFormat="1" ht="21">
      <c r="B11" s="97"/>
      <c r="C11" s="97"/>
      <c r="D11" s="98"/>
    </row>
    <row r="12" spans="1:4" s="47" customFormat="1" ht="21.75" thickBot="1">
      <c r="A12" s="99" t="s">
        <v>18</v>
      </c>
      <c r="B12" s="100">
        <f>SUM(B4:B11)</f>
        <v>83048.68999999999</v>
      </c>
      <c r="C12" s="100">
        <f>SUM(C4:C11)</f>
        <v>320942.74</v>
      </c>
      <c r="D12" s="100">
        <f>SUM(D4:D11)</f>
        <v>1215687.2</v>
      </c>
    </row>
    <row r="13" spans="1:4" s="46" customFormat="1" ht="21.75" thickTop="1">
      <c r="A13" s="47" t="s">
        <v>123</v>
      </c>
      <c r="B13" s="101"/>
      <c r="C13" s="101"/>
      <c r="D13" s="101"/>
    </row>
    <row r="14" spans="1:4" s="46" customFormat="1" ht="21">
      <c r="A14" s="47" t="s">
        <v>109</v>
      </c>
      <c r="B14" s="94" t="s">
        <v>89</v>
      </c>
      <c r="C14" s="95" t="s">
        <v>90</v>
      </c>
      <c r="D14" s="96" t="s">
        <v>91</v>
      </c>
    </row>
    <row r="15" spans="1:4" s="46" customFormat="1" ht="21">
      <c r="A15" s="46" t="s">
        <v>124</v>
      </c>
      <c r="B15" s="111">
        <v>0</v>
      </c>
      <c r="C15" s="104">
        <v>0</v>
      </c>
      <c r="D15" s="112">
        <v>121179</v>
      </c>
    </row>
    <row r="16" spans="2:4" s="46" customFormat="1" ht="21">
      <c r="B16" s="102"/>
      <c r="C16" s="102"/>
      <c r="D16" s="102"/>
    </row>
    <row r="17" spans="1:4" s="47" customFormat="1" ht="21.75" thickBot="1">
      <c r="A17" s="99" t="s">
        <v>18</v>
      </c>
      <c r="B17" s="100">
        <v>0</v>
      </c>
      <c r="C17" s="100">
        <f>SUM(C15:C16)</f>
        <v>0</v>
      </c>
      <c r="D17" s="100">
        <f>SUM(D15:D16)</f>
        <v>121179</v>
      </c>
    </row>
    <row r="18" spans="1:4" s="46" customFormat="1" ht="21.75" thickTop="1">
      <c r="A18" s="47" t="s">
        <v>125</v>
      </c>
      <c r="B18" s="101"/>
      <c r="C18" s="101"/>
      <c r="D18" s="101"/>
    </row>
    <row r="19" spans="1:4" s="46" customFormat="1" ht="21">
      <c r="A19" s="47" t="s">
        <v>109</v>
      </c>
      <c r="B19" s="94" t="s">
        <v>89</v>
      </c>
      <c r="C19" s="95" t="s">
        <v>90</v>
      </c>
      <c r="D19" s="96" t="s">
        <v>91</v>
      </c>
    </row>
    <row r="20" spans="1:4" s="46" customFormat="1" ht="21">
      <c r="A20" s="46" t="s">
        <v>169</v>
      </c>
      <c r="B20" s="102">
        <v>0</v>
      </c>
      <c r="C20" s="102">
        <v>0</v>
      </c>
      <c r="D20" s="102">
        <v>2925</v>
      </c>
    </row>
    <row r="21" spans="1:4" s="46" customFormat="1" ht="21">
      <c r="A21" s="46" t="s">
        <v>168</v>
      </c>
      <c r="B21" s="102">
        <v>0</v>
      </c>
      <c r="C21" s="102">
        <v>0</v>
      </c>
      <c r="D21" s="102">
        <v>327713</v>
      </c>
    </row>
    <row r="22" spans="1:4" s="46" customFormat="1" ht="21">
      <c r="A22" s="46" t="s">
        <v>13</v>
      </c>
      <c r="B22" s="164">
        <v>0</v>
      </c>
      <c r="C22" s="164">
        <v>0</v>
      </c>
      <c r="D22" s="164">
        <v>100000</v>
      </c>
    </row>
    <row r="23" spans="1:4" s="46" customFormat="1" ht="21.75" thickBot="1">
      <c r="A23" s="99" t="s">
        <v>18</v>
      </c>
      <c r="B23" s="100">
        <f>SUM(B20:B21)</f>
        <v>0</v>
      </c>
      <c r="C23" s="100">
        <v>0</v>
      </c>
      <c r="D23" s="100">
        <f>SUM(D20:D22)</f>
        <v>430638</v>
      </c>
    </row>
    <row r="24" spans="1:4" s="46" customFormat="1" ht="21.75" thickTop="1">
      <c r="A24" s="47" t="s">
        <v>127</v>
      </c>
      <c r="B24" s="103"/>
      <c r="C24" s="101"/>
      <c r="D24" s="101"/>
    </row>
    <row r="25" spans="1:4" s="46" customFormat="1" ht="21">
      <c r="A25" s="47" t="s">
        <v>128</v>
      </c>
      <c r="B25" s="94" t="s">
        <v>89</v>
      </c>
      <c r="C25" s="95" t="s">
        <v>90</v>
      </c>
      <c r="D25" s="96" t="s">
        <v>91</v>
      </c>
    </row>
    <row r="26" spans="1:4" s="46" customFormat="1" ht="21">
      <c r="A26" s="46" t="s">
        <v>130</v>
      </c>
      <c r="B26" s="104">
        <v>1400</v>
      </c>
      <c r="C26" s="102">
        <v>582200</v>
      </c>
      <c r="D26" s="102">
        <v>42200</v>
      </c>
    </row>
    <row r="27" spans="1:4" s="46" customFormat="1" ht="21">
      <c r="A27" s="46" t="s">
        <v>131</v>
      </c>
      <c r="B27" s="104">
        <v>0</v>
      </c>
      <c r="C27" s="102">
        <v>70500</v>
      </c>
      <c r="D27" s="102">
        <v>11500</v>
      </c>
    </row>
    <row r="28" spans="1:4" s="46" customFormat="1" ht="21">
      <c r="A28" s="46" t="s">
        <v>280</v>
      </c>
      <c r="B28" s="104">
        <v>48070</v>
      </c>
      <c r="C28" s="102">
        <v>96140</v>
      </c>
      <c r="D28" s="102">
        <v>0</v>
      </c>
    </row>
    <row r="29" spans="1:4" s="46" customFormat="1" ht="21">
      <c r="A29" s="46" t="s">
        <v>194</v>
      </c>
      <c r="B29" s="104">
        <v>14930</v>
      </c>
      <c r="C29" s="102">
        <v>29860</v>
      </c>
      <c r="D29" s="102">
        <v>0</v>
      </c>
    </row>
    <row r="30" spans="1:4" s="46" customFormat="1" ht="21">
      <c r="A30" s="46" t="s">
        <v>132</v>
      </c>
      <c r="B30" s="104">
        <v>2520</v>
      </c>
      <c r="C30" s="102">
        <v>5040</v>
      </c>
      <c r="D30" s="102">
        <v>0</v>
      </c>
    </row>
    <row r="31" spans="1:4" s="46" customFormat="1" ht="21">
      <c r="A31" s="46" t="s">
        <v>290</v>
      </c>
      <c r="B31" s="164">
        <v>328500</v>
      </c>
      <c r="C31" s="164">
        <v>328500</v>
      </c>
      <c r="D31" s="164">
        <v>0</v>
      </c>
    </row>
    <row r="32" spans="1:4" s="46" customFormat="1" ht="21">
      <c r="A32" s="46" t="s">
        <v>291</v>
      </c>
      <c r="B32" s="104">
        <v>40000</v>
      </c>
      <c r="C32" s="102">
        <v>40000</v>
      </c>
      <c r="D32" s="102">
        <v>0</v>
      </c>
    </row>
    <row r="33" spans="1:4" s="46" customFormat="1" ht="21">
      <c r="A33" s="46" t="s">
        <v>292</v>
      </c>
      <c r="B33" s="102">
        <v>37500</v>
      </c>
      <c r="C33" s="102">
        <v>37500</v>
      </c>
      <c r="D33" s="102">
        <v>0</v>
      </c>
    </row>
    <row r="34" spans="2:4" s="46" customFormat="1" ht="21">
      <c r="B34" s="164"/>
      <c r="C34" s="164"/>
      <c r="D34" s="164"/>
    </row>
    <row r="35" spans="1:4" s="46" customFormat="1" ht="21.75" thickBot="1">
      <c r="A35" s="99" t="s">
        <v>18</v>
      </c>
      <c r="B35" s="100">
        <f>SUM(B26:B34)</f>
        <v>472920</v>
      </c>
      <c r="C35" s="100">
        <f>SUM(C26:C34)</f>
        <v>1189740</v>
      </c>
      <c r="D35" s="100">
        <f>SUM(D26:D34)</f>
        <v>53700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70" t="s">
        <v>277</v>
      </c>
      <c r="B37" s="270"/>
      <c r="C37" s="270"/>
      <c r="D37" s="270"/>
      <c r="E37" s="270"/>
      <c r="F37" s="190"/>
    </row>
    <row r="38" spans="1:6" s="19" customFormat="1" ht="21.75">
      <c r="A38" s="263" t="s">
        <v>278</v>
      </c>
      <c r="B38" s="263"/>
      <c r="C38" s="263"/>
      <c r="D38" s="263"/>
      <c r="E38" s="263"/>
      <c r="F38" s="191"/>
    </row>
    <row r="39" spans="1:6" s="19" customFormat="1" ht="21.75">
      <c r="A39" s="271" t="s">
        <v>80</v>
      </c>
      <c r="B39" s="271"/>
      <c r="C39" s="271"/>
      <c r="D39" s="271"/>
      <c r="E39" s="49"/>
      <c r="F39" s="49"/>
    </row>
    <row r="40" spans="1:6" s="19" customFormat="1" ht="21.75">
      <c r="A40" s="271" t="s">
        <v>87</v>
      </c>
      <c r="B40" s="271"/>
      <c r="C40" s="271"/>
      <c r="D40" s="271"/>
      <c r="E40" s="49"/>
      <c r="F40" s="49"/>
    </row>
    <row r="41" spans="1:4" s="19" customFormat="1" ht="21.75">
      <c r="A41" s="47" t="s">
        <v>133</v>
      </c>
      <c r="B41" s="103"/>
      <c r="C41" s="106"/>
      <c r="D41" s="106"/>
    </row>
    <row r="42" spans="1:4" s="19" customFormat="1" ht="21.75">
      <c r="A42" s="47" t="s">
        <v>128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130</v>
      </c>
      <c r="B43" s="104">
        <v>0</v>
      </c>
      <c r="C43" s="104">
        <v>0</v>
      </c>
      <c r="D43" s="102">
        <v>0</v>
      </c>
    </row>
    <row r="44" spans="1:4" s="19" customFormat="1" ht="21.75">
      <c r="A44" s="46" t="s">
        <v>131</v>
      </c>
      <c r="B44" s="104">
        <v>0</v>
      </c>
      <c r="C44" s="104">
        <v>0</v>
      </c>
      <c r="D44" s="102">
        <v>0</v>
      </c>
    </row>
    <row r="45" spans="1:4" s="19" customFormat="1" ht="21.75">
      <c r="A45" s="46" t="s">
        <v>279</v>
      </c>
      <c r="B45" s="104">
        <v>48070</v>
      </c>
      <c r="C45" s="104">
        <v>0</v>
      </c>
      <c r="D45" s="102">
        <v>0</v>
      </c>
    </row>
    <row r="46" spans="1:4" s="19" customFormat="1" ht="21.75">
      <c r="A46" s="46" t="s">
        <v>194</v>
      </c>
      <c r="B46" s="104">
        <v>14930</v>
      </c>
      <c r="C46" s="104">
        <v>0</v>
      </c>
      <c r="D46" s="102">
        <v>0</v>
      </c>
    </row>
    <row r="47" spans="1:4" s="19" customFormat="1" ht="21.75">
      <c r="A47" s="46" t="s">
        <v>132</v>
      </c>
      <c r="B47" s="104">
        <v>0</v>
      </c>
      <c r="C47" s="104">
        <v>0</v>
      </c>
      <c r="D47" s="104">
        <v>0</v>
      </c>
    </row>
    <row r="48" spans="1:4" s="19" customFormat="1" ht="21.75">
      <c r="A48" s="46" t="s">
        <v>241</v>
      </c>
      <c r="B48" s="102">
        <v>0</v>
      </c>
      <c r="C48" s="102">
        <v>0</v>
      </c>
      <c r="D48" s="102">
        <v>0</v>
      </c>
    </row>
    <row r="49" spans="1:4" s="19" customFormat="1" ht="21.75">
      <c r="A49" s="46" t="s">
        <v>285</v>
      </c>
      <c r="B49" s="164">
        <v>40000</v>
      </c>
      <c r="C49" s="164">
        <v>0</v>
      </c>
      <c r="D49" s="164">
        <v>0</v>
      </c>
    </row>
    <row r="50" spans="1:4" s="47" customFormat="1" ht="21.75" thickBot="1">
      <c r="A50" s="99" t="s">
        <v>18</v>
      </c>
      <c r="B50" s="100">
        <f>SUM(B43:B49)</f>
        <v>103000</v>
      </c>
      <c r="C50" s="100">
        <f>SUM(C43:C49)</f>
        <v>0</v>
      </c>
      <c r="D50" s="100">
        <f>SUM(D43:D49)</f>
        <v>0</v>
      </c>
    </row>
    <row r="51" spans="2:4" s="19" customFormat="1" ht="22.5" thickTop="1">
      <c r="B51" s="106"/>
      <c r="C51" s="106"/>
      <c r="D51" s="106"/>
    </row>
    <row r="52" spans="2:4" s="19" customFormat="1" ht="21.75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5:6" ht="24">
      <c r="E61" s="19"/>
      <c r="F61" s="19"/>
    </row>
    <row r="62" spans="1:6" ht="21.75">
      <c r="A62" s="270" t="s">
        <v>277</v>
      </c>
      <c r="B62" s="270"/>
      <c r="C62" s="270"/>
      <c r="D62" s="270"/>
      <c r="E62" s="270"/>
      <c r="F62" s="190"/>
    </row>
    <row r="63" spans="1:6" ht="21.75">
      <c r="A63" s="263" t="s">
        <v>278</v>
      </c>
      <c r="B63" s="263"/>
      <c r="C63" s="263"/>
      <c r="D63" s="263"/>
      <c r="E63" s="263"/>
      <c r="F63" s="191"/>
    </row>
    <row r="64" spans="1:6" ht="21.75">
      <c r="A64" s="257" t="s">
        <v>129</v>
      </c>
      <c r="B64" s="257"/>
      <c r="C64" s="257"/>
      <c r="D64" s="257"/>
      <c r="E64" s="257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A1" sqref="A1:E71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55" t="s">
        <v>73</v>
      </c>
      <c r="B1" s="255"/>
      <c r="C1" s="255"/>
      <c r="D1" s="255"/>
      <c r="E1" s="255"/>
    </row>
    <row r="2" spans="1:5" s="1" customFormat="1" ht="21">
      <c r="A2" s="276" t="s">
        <v>195</v>
      </c>
      <c r="B2" s="276"/>
      <c r="C2" s="276"/>
      <c r="D2" s="276"/>
      <c r="E2" s="276"/>
    </row>
    <row r="3" spans="1:5" s="1" customFormat="1" ht="21">
      <c r="A3" s="255" t="s">
        <v>22</v>
      </c>
      <c r="B3" s="255"/>
      <c r="C3" s="255"/>
      <c r="D3" s="255"/>
      <c r="E3" s="255"/>
    </row>
    <row r="4" spans="1:5" s="1" customFormat="1" ht="21.75" thickBot="1">
      <c r="A4" s="277" t="s">
        <v>295</v>
      </c>
      <c r="B4" s="278"/>
      <c r="C4" s="278"/>
      <c r="D4" s="278"/>
      <c r="E4" s="278"/>
    </row>
    <row r="5" spans="1:5" s="1" customFormat="1" ht="21.75" thickTop="1">
      <c r="A5" s="272" t="s">
        <v>23</v>
      </c>
      <c r="B5" s="273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42374812.76</v>
      </c>
      <c r="C8" s="50" t="s">
        <v>31</v>
      </c>
      <c r="D8" s="119"/>
      <c r="E8" s="118">
        <v>68141592.37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3478175.12</v>
      </c>
      <c r="B10" s="98">
        <v>3709617.06</v>
      </c>
      <c r="C10" s="1" t="s">
        <v>33</v>
      </c>
      <c r="D10" s="121">
        <v>411000</v>
      </c>
      <c r="E10" s="98">
        <v>225335.31</v>
      </c>
    </row>
    <row r="11" spans="1:5" s="1" customFormat="1" ht="21">
      <c r="A11" s="117">
        <v>788024.6</v>
      </c>
      <c r="B11" s="98">
        <v>871743.6</v>
      </c>
      <c r="C11" s="1" t="s">
        <v>34</v>
      </c>
      <c r="D11" s="121">
        <v>412000</v>
      </c>
      <c r="E11" s="98">
        <v>60600.4</v>
      </c>
    </row>
    <row r="12" spans="1:5" s="1" customFormat="1" ht="21">
      <c r="A12" s="117">
        <v>353412.47</v>
      </c>
      <c r="B12" s="98">
        <v>527868.76</v>
      </c>
      <c r="C12" s="1" t="s">
        <v>35</v>
      </c>
      <c r="D12" s="121">
        <v>413000</v>
      </c>
      <c r="E12" s="98">
        <v>109028.12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65289</v>
      </c>
      <c r="B14" s="98">
        <v>66689</v>
      </c>
      <c r="C14" s="1" t="s">
        <v>37</v>
      </c>
      <c r="D14" s="121">
        <v>415000</v>
      </c>
      <c r="E14" s="98">
        <v>400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44576103.04</v>
      </c>
      <c r="B16" s="98">
        <v>48233131.45</v>
      </c>
      <c r="C16" s="1" t="s">
        <v>39</v>
      </c>
      <c r="D16" s="121">
        <v>421000</v>
      </c>
      <c r="E16" s="98">
        <v>2732225.92</v>
      </c>
    </row>
    <row r="17" spans="1:5" s="1" customFormat="1" ht="21">
      <c r="A17" s="117">
        <v>10874277</v>
      </c>
      <c r="B17" s="98">
        <v>10874277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60135281.23</v>
      </c>
      <c r="B18" s="123">
        <f>SUM(B10:B17)</f>
        <v>64283326.870000005</v>
      </c>
      <c r="D18" s="120"/>
      <c r="E18" s="123">
        <f>SUM(E10:E17)</f>
        <v>3127589.75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1761402.63</v>
      </c>
      <c r="C20" s="1" t="s">
        <v>136</v>
      </c>
      <c r="D20" s="121">
        <v>900</v>
      </c>
      <c r="E20" s="117">
        <v>83048.69</v>
      </c>
    </row>
    <row r="21" spans="1:5" s="1" customFormat="1" ht="21">
      <c r="A21" s="22"/>
      <c r="B21" s="117">
        <v>1512812</v>
      </c>
      <c r="C21" s="1" t="s">
        <v>40</v>
      </c>
      <c r="D21" s="121" t="s">
        <v>69</v>
      </c>
      <c r="E21" s="117">
        <v>127000</v>
      </c>
    </row>
    <row r="22" spans="1:5" s="1" customFormat="1" ht="21">
      <c r="A22" s="22"/>
      <c r="B22" s="117">
        <v>4561340</v>
      </c>
      <c r="C22" s="1" t="s">
        <v>134</v>
      </c>
      <c r="D22" s="121"/>
      <c r="E22" s="117">
        <v>103000</v>
      </c>
    </row>
    <row r="23" spans="1:5" s="1" customFormat="1" ht="21">
      <c r="A23" s="22"/>
      <c r="B23" s="117">
        <v>9391340</v>
      </c>
      <c r="C23" s="1" t="s">
        <v>135</v>
      </c>
      <c r="D23" s="120"/>
      <c r="E23" s="117">
        <v>472920</v>
      </c>
    </row>
    <row r="24" spans="1:5" s="1" customFormat="1" ht="21">
      <c r="A24" s="22"/>
      <c r="B24" s="117">
        <v>9679.64</v>
      </c>
      <c r="C24" s="1" t="s">
        <v>141</v>
      </c>
      <c r="D24" s="121"/>
      <c r="E24" s="98">
        <v>258.1</v>
      </c>
    </row>
    <row r="25" spans="1:5" s="1" customFormat="1" ht="21">
      <c r="A25" s="22"/>
      <c r="B25" s="117"/>
      <c r="D25" s="121"/>
      <c r="E25" s="98"/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17236574.27</v>
      </c>
      <c r="C32" s="126"/>
      <c r="D32" s="127"/>
      <c r="E32" s="125">
        <f>SUM(E20:E31)</f>
        <v>786226.7899999999</v>
      </c>
    </row>
    <row r="33" spans="1:5" s="1" customFormat="1" ht="21.75" thickBot="1">
      <c r="A33" s="22"/>
      <c r="B33" s="122">
        <f>B18+B32</f>
        <v>81519901.14</v>
      </c>
      <c r="C33" s="52"/>
      <c r="D33" s="128"/>
      <c r="E33" s="129">
        <f>E18+E32</f>
        <v>3913816.54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70" t="s">
        <v>277</v>
      </c>
      <c r="B36" s="270"/>
      <c r="C36" s="270"/>
      <c r="D36" s="270"/>
      <c r="E36" s="270"/>
      <c r="F36" s="48"/>
    </row>
    <row r="37" spans="1:6" s="130" customFormat="1" ht="21">
      <c r="A37" s="263" t="s">
        <v>278</v>
      </c>
      <c r="B37" s="263"/>
      <c r="C37" s="263"/>
      <c r="D37" s="263"/>
      <c r="E37" s="263"/>
      <c r="F37" s="48"/>
    </row>
    <row r="38" spans="1:6" s="130" customFormat="1" ht="21">
      <c r="A38" s="257" t="s">
        <v>129</v>
      </c>
      <c r="B38" s="257"/>
      <c r="C38" s="257"/>
      <c r="D38" s="257"/>
      <c r="E38" s="257"/>
      <c r="F38" s="48"/>
    </row>
    <row r="39" spans="1:6" s="130" customFormat="1" ht="21">
      <c r="A39" s="110"/>
      <c r="B39" s="110"/>
      <c r="C39" s="110"/>
      <c r="D39" s="110"/>
      <c r="E39" s="110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74" t="s">
        <v>23</v>
      </c>
      <c r="B41" s="275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1400932</v>
      </c>
      <c r="B44" s="117">
        <v>1265591</v>
      </c>
      <c r="C44" s="1" t="s">
        <v>42</v>
      </c>
      <c r="D44" s="121">
        <v>510000</v>
      </c>
      <c r="E44" s="117">
        <v>308117</v>
      </c>
    </row>
    <row r="45" spans="1:5" s="1" customFormat="1" ht="21">
      <c r="A45" s="117">
        <v>3779640</v>
      </c>
      <c r="B45" s="117">
        <v>3662031</v>
      </c>
      <c r="C45" s="1" t="s">
        <v>110</v>
      </c>
      <c r="D45" s="121">
        <v>521000</v>
      </c>
      <c r="E45" s="117">
        <v>314970</v>
      </c>
    </row>
    <row r="46" spans="1:5" s="1" customFormat="1" ht="21">
      <c r="A46" s="117">
        <v>9331756</v>
      </c>
      <c r="B46" s="117">
        <v>8987707</v>
      </c>
      <c r="C46" s="1" t="s">
        <v>111</v>
      </c>
      <c r="D46" s="121">
        <v>522000</v>
      </c>
      <c r="E46" s="98">
        <v>818322</v>
      </c>
    </row>
    <row r="47" spans="1:5" s="1" customFormat="1" ht="21">
      <c r="A47" s="98">
        <v>3619719</v>
      </c>
      <c r="B47" s="98">
        <v>1244217.53</v>
      </c>
      <c r="C47" s="1" t="s">
        <v>7</v>
      </c>
      <c r="D47" s="121">
        <v>531000</v>
      </c>
      <c r="E47" s="98">
        <v>143965</v>
      </c>
    </row>
    <row r="48" spans="1:5" s="1" customFormat="1" ht="21">
      <c r="A48" s="98">
        <v>5603216</v>
      </c>
      <c r="B48" s="98">
        <v>4716841.24</v>
      </c>
      <c r="C48" s="1" t="s">
        <v>8</v>
      </c>
      <c r="D48" s="121">
        <v>532000</v>
      </c>
      <c r="E48" s="98">
        <v>712483</v>
      </c>
    </row>
    <row r="49" spans="1:5" s="1" customFormat="1" ht="21">
      <c r="A49" s="98">
        <v>4737400</v>
      </c>
      <c r="B49" s="98">
        <v>3850097.06</v>
      </c>
      <c r="C49" s="1" t="s">
        <v>9</v>
      </c>
      <c r="D49" s="121">
        <v>533000</v>
      </c>
      <c r="E49" s="98">
        <v>1246888.96</v>
      </c>
    </row>
    <row r="50" spans="1:5" s="1" customFormat="1" ht="21">
      <c r="A50" s="98">
        <v>444000</v>
      </c>
      <c r="B50" s="98">
        <v>364712.95</v>
      </c>
      <c r="C50" s="1" t="s">
        <v>10</v>
      </c>
      <c r="D50" s="121">
        <v>534000</v>
      </c>
      <c r="E50" s="98">
        <v>44244.52</v>
      </c>
    </row>
    <row r="51" spans="1:5" s="1" customFormat="1" ht="21">
      <c r="A51" s="98">
        <v>3613800</v>
      </c>
      <c r="B51" s="98">
        <v>2623663.83</v>
      </c>
      <c r="C51" s="1" t="s">
        <v>12</v>
      </c>
      <c r="D51" s="121">
        <v>541000</v>
      </c>
      <c r="E51" s="98">
        <v>1086800</v>
      </c>
    </row>
    <row r="52" spans="1:5" s="1" customFormat="1" ht="21">
      <c r="A52" s="98">
        <v>22234100</v>
      </c>
      <c r="B52" s="98">
        <v>6540000</v>
      </c>
      <c r="C52" s="1" t="s">
        <v>13</v>
      </c>
      <c r="D52" s="121">
        <v>542000</v>
      </c>
      <c r="E52" s="98">
        <v>0</v>
      </c>
    </row>
    <row r="53" spans="1:5" s="1" customFormat="1" ht="21">
      <c r="A53" s="134">
        <v>5319200</v>
      </c>
      <c r="B53" s="134">
        <v>4763189.01</v>
      </c>
      <c r="C53" s="1" t="s">
        <v>11</v>
      </c>
      <c r="D53" s="121">
        <v>560000</v>
      </c>
      <c r="E53" s="134">
        <v>1303779.41</v>
      </c>
    </row>
    <row r="54" spans="1:5" s="1" customFormat="1" ht="21.75" thickBot="1">
      <c r="A54" s="123">
        <f>SUM(A44:A53)</f>
        <v>60083763</v>
      </c>
      <c r="B54" s="123">
        <f>SUM(B44:B53)</f>
        <v>38018050.62</v>
      </c>
      <c r="D54" s="120"/>
      <c r="E54" s="123">
        <f>SUM(E44:E53)</f>
        <v>5979569.890000001</v>
      </c>
    </row>
    <row r="55" spans="1:5" s="1" customFormat="1" ht="21.75" thickTop="1">
      <c r="A55" s="229"/>
      <c r="B55" s="135">
        <v>763411.25</v>
      </c>
      <c r="C55" s="1" t="s">
        <v>14</v>
      </c>
      <c r="D55" s="121">
        <v>700</v>
      </c>
      <c r="E55" s="98">
        <v>200000</v>
      </c>
    </row>
    <row r="56" spans="1:5" s="1" customFormat="1" ht="21">
      <c r="A56" s="136"/>
      <c r="B56" s="98">
        <v>2596034.54</v>
      </c>
      <c r="C56" s="1" t="s">
        <v>136</v>
      </c>
      <c r="D56" s="121">
        <v>900</v>
      </c>
      <c r="E56" s="98">
        <v>320942.74</v>
      </c>
    </row>
    <row r="57" spans="1:5" s="1" customFormat="1" ht="21">
      <c r="A57" s="137"/>
      <c r="B57" s="134">
        <v>1544020</v>
      </c>
      <c r="C57" s="1" t="s">
        <v>40</v>
      </c>
      <c r="D57" s="121" t="s">
        <v>69</v>
      </c>
      <c r="E57" s="134">
        <v>65280</v>
      </c>
    </row>
    <row r="58" spans="1:5" s="1" customFormat="1" ht="21">
      <c r="A58" s="22"/>
      <c r="B58" s="98">
        <v>1461371</v>
      </c>
      <c r="C58" s="1" t="s">
        <v>137</v>
      </c>
      <c r="D58" s="121"/>
      <c r="E58" s="98">
        <v>0</v>
      </c>
    </row>
    <row r="59" spans="1:5" s="1" customFormat="1" ht="21">
      <c r="A59" s="22"/>
      <c r="B59" s="98">
        <v>1312970.21</v>
      </c>
      <c r="C59" s="1" t="s">
        <v>125</v>
      </c>
      <c r="D59" s="121">
        <v>600</v>
      </c>
      <c r="E59" s="98">
        <v>0</v>
      </c>
    </row>
    <row r="60" spans="1:5" s="1" customFormat="1" ht="21">
      <c r="A60" s="22"/>
      <c r="B60" s="98">
        <v>9337640</v>
      </c>
      <c r="C60" s="1" t="s">
        <v>127</v>
      </c>
      <c r="D60" s="121"/>
      <c r="E60" s="98">
        <v>1189740</v>
      </c>
    </row>
    <row r="61" spans="1:5" s="1" customFormat="1" ht="21">
      <c r="A61" s="22"/>
      <c r="B61" s="98">
        <v>4561340</v>
      </c>
      <c r="C61" s="1" t="s">
        <v>138</v>
      </c>
      <c r="D61" s="121">
        <v>704</v>
      </c>
      <c r="E61" s="134">
        <v>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21576787</v>
      </c>
      <c r="D66" s="120"/>
      <c r="E66" s="125">
        <f>SUM(E55:E65)</f>
        <v>1775962.74</v>
      </c>
    </row>
    <row r="67" spans="1:5" s="1" customFormat="1" ht="21">
      <c r="A67" s="22"/>
      <c r="B67" s="125">
        <v>59594837.62</v>
      </c>
      <c r="C67" s="50" t="s">
        <v>43</v>
      </c>
      <c r="D67" s="120"/>
      <c r="E67" s="125">
        <v>7755532.63</v>
      </c>
    </row>
    <row r="68" spans="1:5" s="1" customFormat="1" ht="21">
      <c r="A68" s="22"/>
      <c r="B68" s="118">
        <v>21925063.52</v>
      </c>
      <c r="C68" s="50" t="s">
        <v>44</v>
      </c>
      <c r="D68" s="127"/>
      <c r="E68" s="118"/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8"/>
      <c r="C70" s="50" t="s">
        <v>160</v>
      </c>
      <c r="D70" s="127"/>
      <c r="E70" s="139">
        <v>3841716.09</v>
      </c>
    </row>
    <row r="71" spans="1:5" s="1" customFormat="1" ht="21.75" thickBot="1">
      <c r="A71" s="22"/>
      <c r="B71" s="122">
        <v>64299876.28</v>
      </c>
      <c r="C71" s="50" t="s">
        <v>46</v>
      </c>
      <c r="D71" s="128"/>
      <c r="E71" s="129">
        <v>64299876.28</v>
      </c>
    </row>
    <row r="72" spans="1:5" s="1" customFormat="1" ht="21.75" thickTop="1">
      <c r="A72" s="22"/>
      <c r="B72" s="140"/>
      <c r="C72" s="50"/>
      <c r="D72" s="60"/>
      <c r="E72" s="59"/>
    </row>
    <row r="73" spans="1:5" s="1" customFormat="1" ht="21">
      <c r="A73" s="22"/>
      <c r="B73" s="140"/>
      <c r="C73" s="50"/>
      <c r="D73" s="60"/>
      <c r="E73" s="59"/>
    </row>
    <row r="74" spans="1:5" s="1" customFormat="1" ht="21">
      <c r="A74" s="22"/>
      <c r="B74" s="140"/>
      <c r="C74" s="50"/>
      <c r="D74" s="60"/>
      <c r="E74" s="59"/>
    </row>
    <row r="75" spans="1:6" s="1" customFormat="1" ht="21">
      <c r="A75" s="270" t="s">
        <v>277</v>
      </c>
      <c r="B75" s="270"/>
      <c r="C75" s="270"/>
      <c r="D75" s="270"/>
      <c r="E75" s="270"/>
      <c r="F75" s="48"/>
    </row>
    <row r="76" spans="1:6" s="1" customFormat="1" ht="21">
      <c r="A76" s="263" t="s">
        <v>278</v>
      </c>
      <c r="B76" s="263"/>
      <c r="C76" s="263"/>
      <c r="D76" s="263"/>
      <c r="E76" s="263"/>
      <c r="F76" s="48"/>
    </row>
    <row r="77" spans="1:6" s="1" customFormat="1" ht="21">
      <c r="A77" s="257" t="s">
        <v>129</v>
      </c>
      <c r="B77" s="257"/>
      <c r="C77" s="257"/>
      <c r="D77" s="257"/>
      <c r="E77" s="257"/>
      <c r="F77" s="48"/>
    </row>
    <row r="78" spans="1:5" s="1" customFormat="1" ht="21">
      <c r="A78" s="257"/>
      <c r="B78" s="257"/>
      <c r="C78" s="257"/>
      <c r="D78" s="257"/>
      <c r="E78" s="257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  <mergeCell ref="A36:E36"/>
    <mergeCell ref="A37:E37"/>
    <mergeCell ref="A38:E38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3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97" t="s">
        <v>74</v>
      </c>
      <c r="B1" s="298"/>
      <c r="C1" s="297" t="s">
        <v>52</v>
      </c>
      <c r="D1" s="298"/>
    </row>
    <row r="2" spans="1:4" s="3" customFormat="1" ht="23.25">
      <c r="A2" s="299" t="s">
        <v>53</v>
      </c>
      <c r="B2" s="300"/>
      <c r="C2" s="299" t="s">
        <v>282</v>
      </c>
      <c r="D2" s="300"/>
    </row>
    <row r="3" spans="1:4" s="3" customFormat="1" ht="23.25">
      <c r="A3" s="303" t="s">
        <v>54</v>
      </c>
      <c r="B3" s="304"/>
      <c r="C3" s="301"/>
      <c r="D3" s="302"/>
    </row>
    <row r="4" spans="1:4" s="3" customFormat="1" ht="23.25">
      <c r="A4" s="294" t="s">
        <v>297</v>
      </c>
      <c r="B4" s="295"/>
      <c r="C4" s="296"/>
      <c r="D4" s="5">
        <v>21280405.16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230"/>
      <c r="D7" s="232"/>
    </row>
    <row r="8" spans="1:4" s="3" customFormat="1" ht="23.25">
      <c r="A8" s="62"/>
      <c r="B8" s="62"/>
      <c r="C8" s="230"/>
      <c r="D8" s="20"/>
    </row>
    <row r="9" spans="1:4" s="3" customFormat="1" ht="23.25">
      <c r="A9" s="62"/>
      <c r="B9" s="231"/>
      <c r="C9" s="230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79" t="s">
        <v>62</v>
      </c>
      <c r="B13" s="280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91" t="s">
        <v>167</v>
      </c>
      <c r="B20" s="292"/>
      <c r="C20" s="293"/>
      <c r="D20" s="20">
        <v>2440483.63</v>
      </c>
    </row>
    <row r="21" spans="1:4" s="3" customFormat="1" ht="23.25">
      <c r="A21" s="11"/>
      <c r="B21" s="12"/>
      <c r="C21" s="18"/>
      <c r="D21" s="20" t="s">
        <v>129</v>
      </c>
    </row>
    <row r="22" spans="1:4" s="3" customFormat="1" ht="23.25">
      <c r="A22" s="279" t="s">
        <v>60</v>
      </c>
      <c r="B22" s="280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270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288"/>
      <c r="B29" s="289"/>
      <c r="C29" s="290"/>
      <c r="D29" s="26" t="s">
        <v>129</v>
      </c>
    </row>
    <row r="30" spans="1:4" s="3" customFormat="1" ht="23.25">
      <c r="A30" s="281" t="s">
        <v>298</v>
      </c>
      <c r="B30" s="282"/>
      <c r="C30" s="283"/>
      <c r="D30" s="21">
        <v>18839921.53</v>
      </c>
    </row>
    <row r="31" spans="1:4" s="3" customFormat="1" ht="23.25">
      <c r="A31" s="14" t="s">
        <v>63</v>
      </c>
      <c r="B31" s="15"/>
      <c r="C31" s="14" t="s">
        <v>64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67</v>
      </c>
      <c r="B33" s="16"/>
      <c r="C33" s="10" t="s">
        <v>66</v>
      </c>
      <c r="D33" s="16"/>
    </row>
    <row r="34" spans="1:4" s="3" customFormat="1" ht="23.25">
      <c r="A34" s="284" t="s">
        <v>65</v>
      </c>
      <c r="B34" s="285"/>
      <c r="C34" s="284" t="s">
        <v>65</v>
      </c>
      <c r="D34" s="285"/>
    </row>
    <row r="35" spans="1:4" s="3" customFormat="1" ht="23.25">
      <c r="A35" s="284" t="s">
        <v>240</v>
      </c>
      <c r="B35" s="285"/>
      <c r="C35" s="284" t="s">
        <v>240</v>
      </c>
      <c r="D35" s="285"/>
    </row>
    <row r="36" spans="1:4" s="3" customFormat="1" ht="23.25">
      <c r="A36" s="286" t="s">
        <v>299</v>
      </c>
      <c r="B36" s="287"/>
      <c r="C36" s="286" t="s">
        <v>300</v>
      </c>
      <c r="D36" s="287"/>
    </row>
    <row r="37" s="2" customFormat="1" ht="24"/>
    <row r="38" spans="1:4" s="2" customFormat="1" ht="24">
      <c r="A38" s="297" t="s">
        <v>74</v>
      </c>
      <c r="B38" s="298"/>
      <c r="C38" s="297" t="s">
        <v>286</v>
      </c>
      <c r="D38" s="298"/>
    </row>
    <row r="39" spans="1:4" s="2" customFormat="1" ht="24">
      <c r="A39" s="299" t="s">
        <v>53</v>
      </c>
      <c r="B39" s="300"/>
      <c r="C39" s="299" t="s">
        <v>301</v>
      </c>
      <c r="D39" s="300"/>
    </row>
    <row r="40" spans="1:4" s="2" customFormat="1" ht="24">
      <c r="A40" s="303" t="s">
        <v>54</v>
      </c>
      <c r="B40" s="304"/>
      <c r="C40" s="301"/>
      <c r="D40" s="302"/>
    </row>
    <row r="41" spans="1:4" s="2" customFormat="1" ht="24">
      <c r="A41" s="294" t="s">
        <v>302</v>
      </c>
      <c r="B41" s="295"/>
      <c r="C41" s="296"/>
      <c r="D41" s="5">
        <v>7759699.08</v>
      </c>
    </row>
    <row r="42" spans="1:4" s="2" customFormat="1" ht="24">
      <c r="A42" s="6" t="s">
        <v>55</v>
      </c>
      <c r="B42" s="7"/>
      <c r="C42" s="16"/>
      <c r="D42" s="20"/>
    </row>
    <row r="43" spans="1:4" s="2" customFormat="1" ht="24">
      <c r="A43" s="8" t="s">
        <v>56</v>
      </c>
      <c r="B43" s="9" t="s">
        <v>57</v>
      </c>
      <c r="C43" s="61" t="s">
        <v>51</v>
      </c>
      <c r="D43" s="20"/>
    </row>
    <row r="44" spans="1:4" s="2" customFormat="1" ht="24">
      <c r="A44" s="62"/>
      <c r="B44" s="62"/>
      <c r="C44" s="230"/>
      <c r="D44" s="232"/>
    </row>
    <row r="45" spans="1:4" s="2" customFormat="1" ht="24">
      <c r="A45" s="62"/>
      <c r="B45" s="62"/>
      <c r="C45" s="230"/>
      <c r="D45" s="20"/>
    </row>
    <row r="46" spans="1:4" s="2" customFormat="1" ht="24">
      <c r="A46" s="62"/>
      <c r="B46" s="231"/>
      <c r="C46" s="230"/>
      <c r="D46" s="20"/>
    </row>
    <row r="47" spans="1:4" s="2" customFormat="1" ht="24">
      <c r="A47" s="8"/>
      <c r="B47" s="9"/>
      <c r="C47" s="61"/>
      <c r="D47" s="20"/>
    </row>
    <row r="48" spans="1:4" s="2" customFormat="1" ht="24">
      <c r="A48" s="8"/>
      <c r="B48" s="9"/>
      <c r="C48" s="61"/>
      <c r="D48" s="20"/>
    </row>
    <row r="49" spans="1:4" s="2" customFormat="1" ht="24">
      <c r="A49" s="11"/>
      <c r="B49" s="23"/>
      <c r="C49" s="18"/>
      <c r="D49" s="20"/>
    </row>
    <row r="50" spans="1:4" s="2" customFormat="1" ht="24">
      <c r="A50" s="279" t="s">
        <v>62</v>
      </c>
      <c r="B50" s="280"/>
      <c r="C50" s="18"/>
      <c r="D50" s="20"/>
    </row>
    <row r="51" spans="1:4" s="2" customFormat="1" ht="24">
      <c r="A51" s="8" t="s">
        <v>58</v>
      </c>
      <c r="B51" s="9" t="s">
        <v>59</v>
      </c>
      <c r="C51" s="61" t="s">
        <v>51</v>
      </c>
      <c r="D51" s="20"/>
    </row>
    <row r="52" spans="1:4" s="2" customFormat="1" ht="24">
      <c r="A52" s="62"/>
      <c r="B52" s="12"/>
      <c r="C52" s="18"/>
      <c r="D52" s="20"/>
    </row>
    <row r="53" spans="1:4" s="2" customFormat="1" ht="24">
      <c r="A53" s="62"/>
      <c r="B53" s="12"/>
      <c r="C53" s="18"/>
      <c r="D53" s="20"/>
    </row>
    <row r="54" spans="1:4" s="2" customFormat="1" ht="24">
      <c r="A54" s="62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291" t="s">
        <v>129</v>
      </c>
      <c r="B57" s="292"/>
      <c r="C57" s="293"/>
      <c r="D57" s="20">
        <v>208122.12</v>
      </c>
    </row>
    <row r="58" spans="1:4" s="2" customFormat="1" ht="24">
      <c r="A58" s="11"/>
      <c r="B58" s="12"/>
      <c r="C58" s="18"/>
      <c r="D58" s="20" t="s">
        <v>129</v>
      </c>
    </row>
    <row r="59" spans="1:4" s="2" customFormat="1" ht="24">
      <c r="A59" s="279" t="s">
        <v>60</v>
      </c>
      <c r="B59" s="280"/>
      <c r="C59" s="16"/>
      <c r="D59" s="20"/>
    </row>
    <row r="60" spans="1:4" s="2" customFormat="1" ht="24">
      <c r="A60" s="13" t="s">
        <v>61</v>
      </c>
      <c r="B60" s="7"/>
      <c r="C60" s="16"/>
      <c r="D60" s="20"/>
    </row>
    <row r="61" spans="1:4" s="2" customFormat="1" ht="24">
      <c r="A61" s="13" t="s">
        <v>287</v>
      </c>
      <c r="B61" s="289"/>
      <c r="C61" s="290"/>
      <c r="D61" s="20"/>
    </row>
    <row r="62" spans="1:4" s="2" customFormat="1" ht="24">
      <c r="A62" s="13"/>
      <c r="B62" s="289"/>
      <c r="C62" s="290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13"/>
      <c r="B64" s="7"/>
      <c r="C64" s="16"/>
      <c r="D64" s="20"/>
    </row>
    <row r="65" spans="1:4" s="2" customFormat="1" ht="24">
      <c r="A65" s="13"/>
      <c r="B65" s="7"/>
      <c r="C65" s="16"/>
      <c r="D65" s="20"/>
    </row>
    <row r="66" spans="1:4" s="2" customFormat="1" ht="24">
      <c r="A66" s="288"/>
      <c r="B66" s="289"/>
      <c r="C66" s="290"/>
      <c r="D66" s="26" t="s">
        <v>129</v>
      </c>
    </row>
    <row r="67" spans="1:4" s="2" customFormat="1" ht="24">
      <c r="A67" s="281" t="s">
        <v>303</v>
      </c>
      <c r="B67" s="282"/>
      <c r="C67" s="283"/>
      <c r="D67" s="21">
        <v>7551576.96</v>
      </c>
    </row>
    <row r="68" spans="1:4" s="2" customFormat="1" ht="24">
      <c r="A68" s="14" t="s">
        <v>63</v>
      </c>
      <c r="B68" s="15"/>
      <c r="C68" s="14" t="s">
        <v>64</v>
      </c>
      <c r="D68" s="17"/>
    </row>
    <row r="69" spans="1:4" s="2" customFormat="1" ht="24">
      <c r="A69" s="10"/>
      <c r="B69" s="16"/>
      <c r="C69" s="10"/>
      <c r="D69" s="18"/>
    </row>
    <row r="70" spans="1:4" s="2" customFormat="1" ht="24">
      <c r="A70" s="10" t="s">
        <v>67</v>
      </c>
      <c r="B70" s="16"/>
      <c r="C70" s="10" t="s">
        <v>66</v>
      </c>
      <c r="D70" s="16"/>
    </row>
    <row r="71" spans="1:4" s="2" customFormat="1" ht="24">
      <c r="A71" s="284" t="s">
        <v>65</v>
      </c>
      <c r="B71" s="285"/>
      <c r="C71" s="284" t="s">
        <v>65</v>
      </c>
      <c r="D71" s="285"/>
    </row>
    <row r="72" spans="1:4" s="2" customFormat="1" ht="24">
      <c r="A72" s="284" t="s">
        <v>240</v>
      </c>
      <c r="B72" s="285"/>
      <c r="C72" s="284" t="s">
        <v>240</v>
      </c>
      <c r="D72" s="285"/>
    </row>
    <row r="73" spans="1:4" s="2" customFormat="1" ht="24">
      <c r="A73" s="286" t="s">
        <v>299</v>
      </c>
      <c r="B73" s="287"/>
      <c r="C73" s="286" t="s">
        <v>300</v>
      </c>
      <c r="D73" s="287"/>
    </row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  <row r="790" s="2" customFormat="1" ht="24"/>
    <row r="791" s="2" customFormat="1" ht="24"/>
    <row r="792" s="2" customFormat="1" ht="24"/>
    <row r="793" s="2" customFormat="1" ht="24"/>
    <row r="794" s="2" customFormat="1" ht="24"/>
    <row r="795" s="2" customFormat="1" ht="24"/>
    <row r="796" s="2" customFormat="1" ht="24"/>
    <row r="797" s="2" customFormat="1" ht="24"/>
    <row r="798" s="2" customFormat="1" ht="24"/>
    <row r="799" s="2" customFormat="1" ht="24"/>
    <row r="800" s="2" customFormat="1" ht="24"/>
    <row r="801" s="2" customFormat="1" ht="24"/>
    <row r="802" s="2" customFormat="1" ht="24"/>
    <row r="803" s="2" customFormat="1" ht="24"/>
    <row r="804" s="2" customFormat="1" ht="24"/>
    <row r="805" s="2" customFormat="1" ht="24"/>
    <row r="806" s="2" customFormat="1" ht="24"/>
    <row r="807" s="2" customFormat="1" ht="24"/>
    <row r="808" s="2" customFormat="1" ht="24"/>
    <row r="809" s="2" customFormat="1" ht="24"/>
    <row r="810" s="2" customFormat="1" ht="24"/>
    <row r="811" s="2" customFormat="1" ht="24"/>
    <row r="812" s="2" customFormat="1" ht="24"/>
    <row r="813" s="2" customFormat="1" ht="24"/>
    <row r="814" s="2" customFormat="1" ht="24"/>
    <row r="815" s="2" customFormat="1" ht="24"/>
    <row r="816" s="2" customFormat="1" ht="24"/>
    <row r="817" s="2" customFormat="1" ht="24"/>
    <row r="818" s="2" customFormat="1" ht="24"/>
    <row r="819" s="2" customFormat="1" ht="24"/>
    <row r="820" s="2" customFormat="1" ht="24"/>
    <row r="821" s="2" customFormat="1" ht="24"/>
    <row r="822" s="2" customFormat="1" ht="24"/>
    <row r="823" s="2" customFormat="1" ht="24"/>
    <row r="824" s="2" customFormat="1" ht="24"/>
    <row r="825" s="2" customFormat="1" ht="24"/>
    <row r="826" s="2" customFormat="1" ht="24"/>
    <row r="827" s="2" customFormat="1" ht="24"/>
    <row r="828" s="2" customFormat="1" ht="24"/>
    <row r="829" s="2" customFormat="1" ht="24"/>
    <row r="830" s="2" customFormat="1" ht="24"/>
    <row r="831" s="2" customFormat="1" ht="24"/>
    <row r="832" s="2" customFormat="1" ht="24"/>
    <row r="833" s="2" customFormat="1" ht="24"/>
    <row r="834" s="2" customFormat="1" ht="24"/>
    <row r="835" s="2" customFormat="1" ht="24"/>
    <row r="836" s="2" customFormat="1" ht="24"/>
    <row r="837" s="2" customFormat="1" ht="24"/>
    <row r="838" s="2" customFormat="1" ht="24"/>
    <row r="839" s="2" customFormat="1" ht="24"/>
    <row r="840" s="2" customFormat="1" ht="24"/>
    <row r="841" s="2" customFormat="1" ht="24"/>
    <row r="842" s="2" customFormat="1" ht="24"/>
    <row r="843" s="2" customFormat="1" ht="24"/>
    <row r="844" s="2" customFormat="1" ht="24"/>
    <row r="845" s="2" customFormat="1" ht="24"/>
    <row r="846" s="2" customFormat="1" ht="24"/>
    <row r="847" s="2" customFormat="1" ht="24"/>
    <row r="848" s="2" customFormat="1" ht="24"/>
    <row r="849" s="2" customFormat="1" ht="24"/>
    <row r="850" s="2" customFormat="1" ht="24"/>
    <row r="851" s="2" customFormat="1" ht="24"/>
    <row r="852" s="2" customFormat="1" ht="24"/>
    <row r="853" s="2" customFormat="1" ht="24"/>
    <row r="854" s="2" customFormat="1" ht="24"/>
    <row r="855" s="2" customFormat="1" ht="24"/>
    <row r="856" s="2" customFormat="1" ht="24"/>
    <row r="857" s="2" customFormat="1" ht="24"/>
    <row r="858" s="2" customFormat="1" ht="24"/>
    <row r="859" s="2" customFormat="1" ht="24"/>
    <row r="860" s="2" customFormat="1" ht="24"/>
    <row r="861" s="2" customFormat="1" ht="24"/>
    <row r="862" s="2" customFormat="1" ht="24"/>
    <row r="863" s="2" customFormat="1" ht="24"/>
    <row r="864" s="2" customFormat="1" ht="24"/>
    <row r="865" s="2" customFormat="1" ht="24"/>
    <row r="866" s="2" customFormat="1" ht="24"/>
    <row r="867" s="2" customFormat="1" ht="24"/>
    <row r="868" s="2" customFormat="1" ht="24"/>
    <row r="869" s="2" customFormat="1" ht="24"/>
    <row r="870" s="2" customFormat="1" ht="24"/>
    <row r="871" s="2" customFormat="1" ht="24"/>
    <row r="872" s="2" customFormat="1" ht="24"/>
    <row r="873" s="2" customFormat="1" ht="24"/>
    <row r="874" s="2" customFormat="1" ht="24"/>
    <row r="875" s="2" customFormat="1" ht="24"/>
    <row r="876" s="2" customFormat="1" ht="24"/>
    <row r="877" s="2" customFormat="1" ht="24"/>
    <row r="878" s="2" customFormat="1" ht="24"/>
    <row r="879" s="2" customFormat="1" ht="24"/>
    <row r="880" s="2" customFormat="1" ht="24"/>
    <row r="881" s="2" customFormat="1" ht="24"/>
    <row r="882" s="2" customFormat="1" ht="24"/>
    <row r="883" s="2" customFormat="1" ht="24"/>
    <row r="884" s="2" customFormat="1" ht="24"/>
    <row r="885" s="2" customFormat="1" ht="24"/>
    <row r="886" s="2" customFormat="1" ht="24"/>
    <row r="887" s="2" customFormat="1" ht="24"/>
    <row r="888" s="2" customFormat="1" ht="24"/>
    <row r="889" s="2" customFormat="1" ht="24"/>
    <row r="890" s="2" customFormat="1" ht="24"/>
    <row r="891" s="2" customFormat="1" ht="24"/>
    <row r="892" s="2" customFormat="1" ht="24"/>
    <row r="893" s="2" customFormat="1" ht="24"/>
    <row r="894" s="2" customFormat="1" ht="24"/>
    <row r="895" s="2" customFormat="1" ht="24"/>
    <row r="896" s="2" customFormat="1" ht="24"/>
    <row r="897" s="2" customFormat="1" ht="24"/>
    <row r="898" s="2" customFormat="1" ht="24"/>
    <row r="899" s="2" customFormat="1" ht="24"/>
    <row r="900" s="2" customFormat="1" ht="24"/>
    <row r="901" s="2" customFormat="1" ht="24"/>
    <row r="902" s="2" customFormat="1" ht="24"/>
    <row r="903" s="2" customFormat="1" ht="24"/>
    <row r="904" s="2" customFormat="1" ht="24"/>
    <row r="905" s="2" customFormat="1" ht="24"/>
    <row r="906" s="2" customFormat="1" ht="24"/>
  </sheetData>
  <sheetProtection/>
  <mergeCells count="38">
    <mergeCell ref="A71:B71"/>
    <mergeCell ref="C71:D71"/>
    <mergeCell ref="A72:B72"/>
    <mergeCell ref="C72:D72"/>
    <mergeCell ref="A73:B73"/>
    <mergeCell ref="C73:D73"/>
    <mergeCell ref="A41:C41"/>
    <mergeCell ref="A50:B50"/>
    <mergeCell ref="A57:C57"/>
    <mergeCell ref="A59:B59"/>
    <mergeCell ref="A66:C66"/>
    <mergeCell ref="A67:C67"/>
    <mergeCell ref="B61:C61"/>
    <mergeCell ref="B62:C62"/>
    <mergeCell ref="A38:B38"/>
    <mergeCell ref="C38:D38"/>
    <mergeCell ref="A39:B39"/>
    <mergeCell ref="C39:D39"/>
    <mergeCell ref="A40:B40"/>
    <mergeCell ref="C40:D40"/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30:C30"/>
    <mergeCell ref="A34:B34"/>
    <mergeCell ref="C34:D34"/>
    <mergeCell ref="A36:B36"/>
    <mergeCell ref="A29:C29"/>
    <mergeCell ref="C36:D36"/>
    <mergeCell ref="C35:D35"/>
    <mergeCell ref="A35:B35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="166" zoomScaleNormal="166" zoomScalePageLayoutView="0" workbookViewId="0" topLeftCell="A1">
      <selection activeCell="C55" sqref="C55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55" t="s">
        <v>73</v>
      </c>
      <c r="B1" s="255"/>
      <c r="C1" s="255"/>
      <c r="D1" s="255"/>
      <c r="E1" s="255"/>
    </row>
    <row r="2" spans="1:5" ht="21.75">
      <c r="A2" s="276" t="s">
        <v>195</v>
      </c>
      <c r="B2" s="276"/>
      <c r="C2" s="276"/>
      <c r="D2" s="276"/>
      <c r="E2" s="276"/>
    </row>
    <row r="3" spans="1:5" ht="21.75">
      <c r="A3" s="255" t="s">
        <v>22</v>
      </c>
      <c r="B3" s="255"/>
      <c r="C3" s="255"/>
      <c r="D3" s="255"/>
      <c r="E3" s="255"/>
    </row>
    <row r="4" spans="1:5" ht="22.5" thickBot="1">
      <c r="A4" s="277" t="s">
        <v>295</v>
      </c>
      <c r="B4" s="278"/>
      <c r="C4" s="278"/>
      <c r="D4" s="278"/>
      <c r="E4" s="278"/>
    </row>
    <row r="5" spans="1:5" ht="22.5" thickTop="1">
      <c r="A5" s="272" t="s">
        <v>23</v>
      </c>
      <c r="B5" s="273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42374812.76</v>
      </c>
      <c r="C8" s="50" t="s">
        <v>31</v>
      </c>
      <c r="D8" s="119"/>
      <c r="E8" s="118">
        <v>68141592.37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3478175.12</v>
      </c>
      <c r="B10" s="98">
        <v>3709617.06</v>
      </c>
      <c r="C10" s="1" t="s">
        <v>33</v>
      </c>
      <c r="D10" s="121">
        <v>411000</v>
      </c>
      <c r="E10" s="98">
        <v>225335.31</v>
      </c>
    </row>
    <row r="11" spans="1:5" ht="21.75">
      <c r="A11" s="117">
        <v>788024.6</v>
      </c>
      <c r="B11" s="98">
        <v>871743.6</v>
      </c>
      <c r="C11" s="1" t="s">
        <v>34</v>
      </c>
      <c r="D11" s="121">
        <v>412000</v>
      </c>
      <c r="E11" s="98">
        <v>60600.4</v>
      </c>
    </row>
    <row r="12" spans="1:5" ht="21.75">
      <c r="A12" s="117">
        <v>353412.47</v>
      </c>
      <c r="B12" s="98">
        <v>527868.76</v>
      </c>
      <c r="C12" s="1" t="s">
        <v>35</v>
      </c>
      <c r="D12" s="121">
        <v>413000</v>
      </c>
      <c r="E12" s="98">
        <v>109028.12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65289</v>
      </c>
      <c r="B14" s="98">
        <v>66689</v>
      </c>
      <c r="C14" s="1" t="s">
        <v>37</v>
      </c>
      <c r="D14" s="121">
        <v>415000</v>
      </c>
      <c r="E14" s="98">
        <v>400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44576103.04</v>
      </c>
      <c r="B16" s="98">
        <v>48233131.45</v>
      </c>
      <c r="C16" s="1" t="s">
        <v>39</v>
      </c>
      <c r="D16" s="121">
        <v>421000</v>
      </c>
      <c r="E16" s="98">
        <v>2732225.92</v>
      </c>
    </row>
    <row r="17" spans="1:5" ht="21.75">
      <c r="A17" s="117">
        <v>10874277</v>
      </c>
      <c r="B17" s="98">
        <v>10874277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60135281.23</v>
      </c>
      <c r="B18" s="123">
        <f>SUM(B10:B17)</f>
        <v>64283326.870000005</v>
      </c>
      <c r="C18" s="1"/>
      <c r="D18" s="120"/>
      <c r="E18" s="123">
        <f>SUM(E10:E17)</f>
        <v>3127589.75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1761402.63</v>
      </c>
      <c r="C20" s="1" t="s">
        <v>136</v>
      </c>
      <c r="D20" s="121">
        <v>900</v>
      </c>
      <c r="E20" s="117">
        <v>83048.69</v>
      </c>
    </row>
    <row r="21" spans="1:5" ht="21.75">
      <c r="A21" s="22"/>
      <c r="B21" s="117">
        <v>1512812</v>
      </c>
      <c r="C21" s="1" t="s">
        <v>40</v>
      </c>
      <c r="D21" s="121" t="s">
        <v>69</v>
      </c>
      <c r="E21" s="117">
        <v>127000</v>
      </c>
    </row>
    <row r="22" spans="1:5" ht="21.75">
      <c r="A22" s="22"/>
      <c r="B22" s="117">
        <v>4561340</v>
      </c>
      <c r="C22" s="1" t="s">
        <v>134</v>
      </c>
      <c r="D22" s="121"/>
      <c r="E22" s="117">
        <v>103000</v>
      </c>
    </row>
    <row r="23" spans="1:5" ht="21.75">
      <c r="A23" s="22"/>
      <c r="B23" s="117">
        <v>9391340</v>
      </c>
      <c r="C23" s="1" t="s">
        <v>135</v>
      </c>
      <c r="D23" s="120"/>
      <c r="E23" s="117">
        <v>472920</v>
      </c>
    </row>
    <row r="24" spans="1:5" ht="21.75">
      <c r="A24" s="22"/>
      <c r="B24" s="117">
        <v>9679.64</v>
      </c>
      <c r="C24" s="1" t="s">
        <v>141</v>
      </c>
      <c r="D24" s="121"/>
      <c r="E24" s="98">
        <v>258.1</v>
      </c>
    </row>
    <row r="25" spans="1:5" ht="21.75">
      <c r="A25" s="22"/>
      <c r="B25" s="117"/>
      <c r="C25" s="1"/>
      <c r="D25" s="121"/>
      <c r="E25" s="98"/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17236574.27</v>
      </c>
      <c r="C32" s="126"/>
      <c r="D32" s="127"/>
      <c r="E32" s="125">
        <f>SUM(E20:E31)</f>
        <v>786226.7899999999</v>
      </c>
    </row>
    <row r="33" spans="1:5" ht="22.5" thickBot="1">
      <c r="A33" s="22"/>
      <c r="B33" s="122">
        <f>B18+B32</f>
        <v>81519901.14</v>
      </c>
      <c r="C33" s="52"/>
      <c r="D33" s="128"/>
      <c r="E33" s="129">
        <f>E18+E32</f>
        <v>3913816.54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70"/>
      <c r="B36" s="270"/>
      <c r="C36" s="270"/>
      <c r="D36" s="270"/>
      <c r="E36" s="270"/>
    </row>
    <row r="37" spans="1:5" ht="21.75">
      <c r="A37" s="263"/>
      <c r="B37" s="263"/>
      <c r="C37" s="263"/>
      <c r="D37" s="263"/>
      <c r="E37" s="263"/>
    </row>
    <row r="38" spans="1:5" ht="21.75">
      <c r="A38" s="257" t="s">
        <v>129</v>
      </c>
      <c r="B38" s="257"/>
      <c r="C38" s="257"/>
      <c r="D38" s="257"/>
      <c r="E38" s="257"/>
    </row>
    <row r="39" spans="1:5" ht="21.75">
      <c r="A39" s="110"/>
      <c r="B39" s="110"/>
      <c r="C39" s="110"/>
      <c r="D39" s="110"/>
      <c r="E39" s="110"/>
    </row>
    <row r="40" spans="1:5" ht="21.75">
      <c r="A40" s="110"/>
      <c r="B40" s="110"/>
      <c r="C40" s="110"/>
      <c r="D40" s="110"/>
      <c r="E40" s="110"/>
    </row>
    <row r="41" spans="1:5" ht="21.75">
      <c r="A41" s="274" t="s">
        <v>23</v>
      </c>
      <c r="B41" s="275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1400932</v>
      </c>
      <c r="B44" s="117">
        <v>1265591</v>
      </c>
      <c r="C44" s="1" t="s">
        <v>42</v>
      </c>
      <c r="D44" s="121">
        <v>510000</v>
      </c>
      <c r="E44" s="117">
        <v>308117</v>
      </c>
    </row>
    <row r="45" spans="1:5" ht="21.75">
      <c r="A45" s="117"/>
      <c r="B45" s="117">
        <v>9054958</v>
      </c>
      <c r="C45" s="1" t="s">
        <v>143</v>
      </c>
      <c r="D45" s="121"/>
      <c r="E45" s="117">
        <v>793025</v>
      </c>
    </row>
    <row r="46" spans="1:5" ht="21.75">
      <c r="A46" s="117"/>
      <c r="B46" s="117">
        <v>3594780</v>
      </c>
      <c r="C46" s="1" t="s">
        <v>142</v>
      </c>
      <c r="D46" s="121"/>
      <c r="E46" s="98">
        <v>340267</v>
      </c>
    </row>
    <row r="47" spans="1:5" ht="21.75">
      <c r="A47" s="98">
        <v>3619719</v>
      </c>
      <c r="B47" s="98">
        <v>1244217.53</v>
      </c>
      <c r="C47" s="1" t="s">
        <v>7</v>
      </c>
      <c r="D47" s="121">
        <v>531000</v>
      </c>
      <c r="E47" s="98">
        <v>143965</v>
      </c>
    </row>
    <row r="48" spans="1:5" ht="21.75">
      <c r="A48" s="98">
        <v>5603216</v>
      </c>
      <c r="B48" s="98">
        <v>4716841.24</v>
      </c>
      <c r="C48" s="1" t="s">
        <v>8</v>
      </c>
      <c r="D48" s="121">
        <v>532000</v>
      </c>
      <c r="E48" s="98">
        <v>712483</v>
      </c>
    </row>
    <row r="49" spans="1:5" ht="21.75">
      <c r="A49" s="98">
        <v>4737400</v>
      </c>
      <c r="B49" s="98">
        <v>3850097.06</v>
      </c>
      <c r="C49" s="1" t="s">
        <v>9</v>
      </c>
      <c r="D49" s="121">
        <v>533000</v>
      </c>
      <c r="E49" s="98">
        <v>1246888.96</v>
      </c>
    </row>
    <row r="50" spans="1:5" ht="21.75">
      <c r="A50" s="98">
        <v>444000</v>
      </c>
      <c r="B50" s="98">
        <v>364712.95</v>
      </c>
      <c r="C50" s="1" t="s">
        <v>10</v>
      </c>
      <c r="D50" s="121">
        <v>534000</v>
      </c>
      <c r="E50" s="98">
        <v>44244.52</v>
      </c>
    </row>
    <row r="51" spans="1:5" ht="21.75">
      <c r="A51" s="98">
        <v>3613800</v>
      </c>
      <c r="B51" s="98">
        <v>2623663.83</v>
      </c>
      <c r="C51" s="1" t="s">
        <v>12</v>
      </c>
      <c r="D51" s="121">
        <v>541000</v>
      </c>
      <c r="E51" s="98">
        <v>1086800</v>
      </c>
    </row>
    <row r="52" spans="1:5" ht="21.75">
      <c r="A52" s="98">
        <v>22234100</v>
      </c>
      <c r="B52" s="98">
        <v>6540000</v>
      </c>
      <c r="C52" s="1" t="s">
        <v>13</v>
      </c>
      <c r="D52" s="121">
        <v>542000</v>
      </c>
      <c r="E52" s="98">
        <v>0</v>
      </c>
    </row>
    <row r="53" spans="1:5" ht="21.75">
      <c r="A53" s="134">
        <v>5319200</v>
      </c>
      <c r="B53" s="134">
        <v>4763189.01</v>
      </c>
      <c r="C53" s="1" t="s">
        <v>11</v>
      </c>
      <c r="D53" s="121">
        <v>560000</v>
      </c>
      <c r="E53" s="134">
        <v>1303779.41</v>
      </c>
    </row>
    <row r="54" spans="1:5" ht="22.5" thickBot="1">
      <c r="A54" s="123">
        <f>SUM(A44:A53)</f>
        <v>46972367</v>
      </c>
      <c r="B54" s="123">
        <f>SUM(B44:B53)</f>
        <v>38018050.62</v>
      </c>
      <c r="C54" s="1"/>
      <c r="D54" s="120"/>
      <c r="E54" s="123">
        <f>SUM(E44:E53)</f>
        <v>5979569.890000001</v>
      </c>
    </row>
    <row r="55" spans="1:5" ht="22.5" thickTop="1">
      <c r="A55" s="229"/>
      <c r="B55" s="135">
        <v>763411.25</v>
      </c>
      <c r="C55" s="1" t="s">
        <v>14</v>
      </c>
      <c r="D55" s="121">
        <v>700</v>
      </c>
      <c r="E55" s="98">
        <v>200000</v>
      </c>
    </row>
    <row r="56" spans="1:5" ht="21.75">
      <c r="A56" s="136"/>
      <c r="B56" s="98">
        <v>2596034.54</v>
      </c>
      <c r="C56" s="1" t="s">
        <v>136</v>
      </c>
      <c r="D56" s="121">
        <v>900</v>
      </c>
      <c r="E56" s="98">
        <v>320942.74</v>
      </c>
    </row>
    <row r="57" spans="1:5" ht="21.75">
      <c r="A57" s="137"/>
      <c r="B57" s="134">
        <v>1544020</v>
      </c>
      <c r="C57" s="1" t="s">
        <v>40</v>
      </c>
      <c r="D57" s="121" t="s">
        <v>69</v>
      </c>
      <c r="E57" s="134">
        <v>65280</v>
      </c>
    </row>
    <row r="58" spans="1:5" ht="21.75">
      <c r="A58" s="22"/>
      <c r="B58" s="98">
        <v>1461371</v>
      </c>
      <c r="C58" s="1" t="s">
        <v>137</v>
      </c>
      <c r="D58" s="121"/>
      <c r="E58" s="98">
        <v>0</v>
      </c>
    </row>
    <row r="59" spans="1:5" ht="21.75">
      <c r="A59" s="22"/>
      <c r="B59" s="98">
        <v>1312970.21</v>
      </c>
      <c r="C59" s="1" t="s">
        <v>125</v>
      </c>
      <c r="D59" s="121">
        <v>600</v>
      </c>
      <c r="E59" s="98">
        <v>0</v>
      </c>
    </row>
    <row r="60" spans="1:5" ht="21.75">
      <c r="A60" s="22"/>
      <c r="B60" s="98">
        <v>9337640</v>
      </c>
      <c r="C60" s="1" t="s">
        <v>127</v>
      </c>
      <c r="D60" s="121"/>
      <c r="E60" s="98">
        <v>1189740</v>
      </c>
    </row>
    <row r="61" spans="1:5" ht="21.75">
      <c r="A61" s="22"/>
      <c r="B61" s="98">
        <v>4561340</v>
      </c>
      <c r="C61" s="1" t="s">
        <v>138</v>
      </c>
      <c r="D61" s="121">
        <v>704</v>
      </c>
      <c r="E61" s="134">
        <v>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21576787</v>
      </c>
      <c r="C66" s="1"/>
      <c r="D66" s="120"/>
      <c r="E66" s="125">
        <f>SUM(E55:E65)</f>
        <v>1775962.74</v>
      </c>
    </row>
    <row r="67" spans="1:5" ht="21.75">
      <c r="A67" s="22"/>
      <c r="B67" s="125">
        <v>59594837.62</v>
      </c>
      <c r="C67" s="50" t="s">
        <v>43</v>
      </c>
      <c r="D67" s="120"/>
      <c r="E67" s="125">
        <v>7755532.63</v>
      </c>
    </row>
    <row r="68" spans="1:5" ht="21.75">
      <c r="A68" s="22"/>
      <c r="B68" s="118">
        <v>21925063.52</v>
      </c>
      <c r="C68" s="50" t="s">
        <v>44</v>
      </c>
      <c r="D68" s="127"/>
      <c r="E68" s="118"/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8"/>
      <c r="C70" s="50" t="s">
        <v>160</v>
      </c>
      <c r="D70" s="127"/>
      <c r="E70" s="139">
        <v>3841716.09</v>
      </c>
    </row>
    <row r="71" spans="1:5" ht="22.5" thickBot="1">
      <c r="A71" s="22"/>
      <c r="B71" s="122">
        <v>64299876.28</v>
      </c>
      <c r="C71" s="50" t="s">
        <v>46</v>
      </c>
      <c r="D71" s="128"/>
      <c r="E71" s="129">
        <v>64299876.28</v>
      </c>
    </row>
    <row r="72" spans="1:5" ht="22.5" thickTop="1">
      <c r="A72" s="257"/>
      <c r="B72" s="257"/>
      <c r="C72" s="257"/>
      <c r="D72" s="257"/>
      <c r="E72" s="257"/>
    </row>
    <row r="73" spans="1:5" ht="21.75">
      <c r="A73" s="257"/>
      <c r="B73" s="257"/>
      <c r="C73" s="257"/>
      <c r="D73" s="257"/>
      <c r="E73" s="257"/>
    </row>
    <row r="74" spans="1:5" ht="21.75">
      <c r="A74" s="262"/>
      <c r="B74" s="262"/>
      <c r="C74" s="262"/>
      <c r="D74" s="262"/>
      <c r="E74" s="262"/>
    </row>
    <row r="75" spans="1:5" ht="21.75">
      <c r="A75" s="257"/>
      <c r="B75" s="257"/>
      <c r="C75" s="257"/>
      <c r="D75" s="257"/>
      <c r="E75" s="257"/>
    </row>
    <row r="76" spans="1:5" ht="21.75">
      <c r="A76" s="1"/>
      <c r="B76" s="1"/>
      <c r="C76" s="1"/>
      <c r="D76" s="1"/>
      <c r="E76" s="1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3">
    <mergeCell ref="A73:E73"/>
    <mergeCell ref="A38:E38"/>
    <mergeCell ref="A72:E72"/>
    <mergeCell ref="A75:E75"/>
    <mergeCell ref="A74:E74"/>
    <mergeCell ref="A41:B41"/>
    <mergeCell ref="A1:E1"/>
    <mergeCell ref="A2:E2"/>
    <mergeCell ref="A3:E3"/>
    <mergeCell ref="A4:E4"/>
    <mergeCell ref="A5:B5"/>
    <mergeCell ref="A37:E37"/>
    <mergeCell ref="A36:E36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C32" sqref="C32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58" t="s">
        <v>71</v>
      </c>
      <c r="B1" s="258"/>
      <c r="C1" s="258"/>
      <c r="D1" s="258"/>
    </row>
    <row r="2" spans="1:4" ht="21.75">
      <c r="A2" s="258" t="s">
        <v>77</v>
      </c>
      <c r="B2" s="258"/>
      <c r="C2" s="258"/>
      <c r="D2" s="258"/>
    </row>
    <row r="3" spans="1:4" ht="21.75">
      <c r="A3" s="258" t="s">
        <v>289</v>
      </c>
      <c r="B3" s="258"/>
      <c r="C3" s="258"/>
      <c r="D3" s="258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0</v>
      </c>
      <c r="D6" s="34"/>
    </row>
    <row r="7" spans="1:4" ht="21.75">
      <c r="A7" s="32" t="s">
        <v>72</v>
      </c>
      <c r="B7" s="33" t="s">
        <v>20</v>
      </c>
      <c r="C7" s="34">
        <v>7551576.96</v>
      </c>
      <c r="D7" s="34"/>
    </row>
    <row r="8" spans="1:4" ht="21.75">
      <c r="A8" s="32" t="s">
        <v>116</v>
      </c>
      <c r="B8" s="33" t="s">
        <v>21</v>
      </c>
      <c r="C8" s="34">
        <v>16882688.59</v>
      </c>
      <c r="D8" s="34"/>
    </row>
    <row r="9" spans="1:4" ht="21.75">
      <c r="A9" s="32" t="s">
        <v>283</v>
      </c>
      <c r="B9" s="33" t="s">
        <v>20</v>
      </c>
      <c r="C9" s="34">
        <v>18839921.53</v>
      </c>
      <c r="D9" s="34"/>
    </row>
    <row r="10" spans="1:4" ht="21.75">
      <c r="A10" s="32" t="s">
        <v>284</v>
      </c>
      <c r="B10" s="33" t="s">
        <v>20</v>
      </c>
      <c r="C10" s="34">
        <v>1025689.2</v>
      </c>
      <c r="D10" s="34"/>
    </row>
    <row r="11" spans="1:4" ht="21.75">
      <c r="A11" s="32" t="s">
        <v>281</v>
      </c>
      <c r="B11" s="33" t="s">
        <v>21</v>
      </c>
      <c r="C11" s="34">
        <v>20000000</v>
      </c>
      <c r="D11" s="34"/>
    </row>
    <row r="12" spans="1:4" ht="21.75">
      <c r="A12" s="32" t="s">
        <v>140</v>
      </c>
      <c r="B12" s="33" t="s">
        <v>192</v>
      </c>
      <c r="C12" s="34">
        <v>60000</v>
      </c>
      <c r="D12" s="34"/>
    </row>
    <row r="13" spans="1:4" ht="21.75">
      <c r="A13" s="32" t="s">
        <v>141</v>
      </c>
      <c r="B13" s="33" t="s">
        <v>193</v>
      </c>
      <c r="C13" s="34">
        <v>39588.09</v>
      </c>
      <c r="D13" s="34"/>
    </row>
    <row r="14" spans="1:4" ht="21.75">
      <c r="A14" s="32" t="s">
        <v>5</v>
      </c>
      <c r="B14" s="33" t="s">
        <v>69</v>
      </c>
      <c r="C14" s="35">
        <v>31208</v>
      </c>
      <c r="D14" s="34"/>
    </row>
    <row r="15" spans="1:4" ht="21.75">
      <c r="A15" s="32" t="s">
        <v>133</v>
      </c>
      <c r="B15" s="33">
        <v>704</v>
      </c>
      <c r="C15" s="35">
        <v>0</v>
      </c>
      <c r="D15" s="34"/>
    </row>
    <row r="16" spans="1:4" ht="21.75">
      <c r="A16" s="32" t="s">
        <v>6</v>
      </c>
      <c r="B16" s="33">
        <v>510000</v>
      </c>
      <c r="C16" s="35">
        <v>1265591</v>
      </c>
      <c r="D16" s="34"/>
    </row>
    <row r="17" spans="1:4" ht="21.75">
      <c r="A17" s="32" t="s">
        <v>143</v>
      </c>
      <c r="B17" s="33"/>
      <c r="C17" s="34">
        <v>9054958</v>
      </c>
      <c r="D17" s="34"/>
    </row>
    <row r="18" spans="1:4" ht="21.75">
      <c r="A18" s="32" t="s">
        <v>142</v>
      </c>
      <c r="B18" s="33"/>
      <c r="C18" s="34">
        <v>3594780</v>
      </c>
      <c r="D18" s="34"/>
    </row>
    <row r="19" spans="1:4" ht="21.75">
      <c r="A19" s="32" t="s">
        <v>7</v>
      </c>
      <c r="B19" s="33">
        <v>531000</v>
      </c>
      <c r="C19" s="34">
        <v>1244217.53</v>
      </c>
      <c r="D19" s="34"/>
    </row>
    <row r="20" spans="1:4" ht="21.75">
      <c r="A20" s="32" t="s">
        <v>8</v>
      </c>
      <c r="B20" s="33">
        <v>532000</v>
      </c>
      <c r="C20" s="34">
        <v>4716841.24</v>
      </c>
      <c r="D20" s="34"/>
    </row>
    <row r="21" spans="1:4" ht="21.75">
      <c r="A21" s="32" t="s">
        <v>9</v>
      </c>
      <c r="B21" s="33">
        <v>533000</v>
      </c>
      <c r="C21" s="34">
        <v>3850097.06</v>
      </c>
      <c r="D21" s="34"/>
    </row>
    <row r="22" spans="1:4" ht="21.75">
      <c r="A22" s="32" t="s">
        <v>10</v>
      </c>
      <c r="B22" s="33">
        <v>534000</v>
      </c>
      <c r="C22" s="34">
        <v>364712.95</v>
      </c>
      <c r="D22" s="34"/>
    </row>
    <row r="23" spans="1:4" ht="21.75">
      <c r="A23" s="32" t="s">
        <v>12</v>
      </c>
      <c r="B23" s="33">
        <v>541000</v>
      </c>
      <c r="C23" s="34">
        <v>2623663.83</v>
      </c>
      <c r="D23" s="34"/>
    </row>
    <row r="24" spans="1:4" ht="21.75">
      <c r="A24" s="32" t="s">
        <v>13</v>
      </c>
      <c r="B24" s="33">
        <v>542000</v>
      </c>
      <c r="C24" s="34">
        <v>6540000</v>
      </c>
      <c r="D24" s="34"/>
    </row>
    <row r="25" spans="1:4" ht="21.75">
      <c r="A25" s="32" t="s">
        <v>11</v>
      </c>
      <c r="B25" s="33">
        <v>560000</v>
      </c>
      <c r="C25" s="34">
        <v>4763189.01</v>
      </c>
      <c r="D25" s="34"/>
    </row>
    <row r="26" spans="1:4" ht="21.75">
      <c r="A26" s="32" t="s">
        <v>119</v>
      </c>
      <c r="B26" s="33">
        <v>821</v>
      </c>
      <c r="C26" s="248"/>
      <c r="D26" s="249">
        <v>64283326.87</v>
      </c>
    </row>
    <row r="27" spans="1:4" ht="21.75">
      <c r="A27" s="32" t="s">
        <v>14</v>
      </c>
      <c r="B27" s="33">
        <v>700</v>
      </c>
      <c r="C27" s="34"/>
      <c r="D27" s="34">
        <v>18141310.11</v>
      </c>
    </row>
    <row r="28" spans="1:4" ht="21.75">
      <c r="A28" s="32" t="s">
        <v>70</v>
      </c>
      <c r="B28" s="33"/>
      <c r="C28" s="34"/>
      <c r="D28" s="34">
        <v>18202881.81</v>
      </c>
    </row>
    <row r="29" spans="1:4" ht="21.75">
      <c r="A29" s="32" t="s">
        <v>120</v>
      </c>
      <c r="B29" s="33">
        <v>900</v>
      </c>
      <c r="C29" s="34"/>
      <c r="D29" s="34">
        <v>1215687.2</v>
      </c>
    </row>
    <row r="30" spans="1:4" ht="21.75">
      <c r="A30" s="32" t="s">
        <v>121</v>
      </c>
      <c r="B30" s="33"/>
      <c r="C30" s="34"/>
      <c r="D30" s="34">
        <v>121179</v>
      </c>
    </row>
    <row r="31" spans="1:4" ht="21.75">
      <c r="A31" s="32" t="s">
        <v>122</v>
      </c>
      <c r="B31" s="33">
        <v>600</v>
      </c>
      <c r="C31" s="34"/>
      <c r="D31" s="34">
        <v>430638</v>
      </c>
    </row>
    <row r="32" spans="1:4" ht="21.75">
      <c r="A32" s="32" t="s">
        <v>126</v>
      </c>
      <c r="B32" s="33"/>
      <c r="C32" s="34"/>
      <c r="D32" s="34">
        <v>53700</v>
      </c>
    </row>
    <row r="33" spans="1:4" ht="21.75">
      <c r="A33" s="109"/>
      <c r="B33" s="108"/>
      <c r="C33" s="34"/>
      <c r="D33" s="34"/>
    </row>
    <row r="34" spans="1:4" ht="22.5" thickBot="1">
      <c r="A34" s="36" t="s">
        <v>18</v>
      </c>
      <c r="B34" s="37"/>
      <c r="C34" s="38">
        <f>SUM(C5:C32)</f>
        <v>102448722.99000001</v>
      </c>
      <c r="D34" s="38">
        <f>SUM(D5:D33)</f>
        <v>102448722.99</v>
      </c>
    </row>
    <row r="35" spans="1:4" ht="22.5" thickTop="1">
      <c r="A35" s="39"/>
      <c r="B35" s="39"/>
      <c r="C35" s="40"/>
      <c r="D35" s="40"/>
    </row>
    <row r="36" spans="1:4" ht="21.75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56"/>
      <c r="B39" s="256"/>
      <c r="C39" s="256"/>
      <c r="D39" s="256"/>
    </row>
    <row r="40" spans="1:4" ht="21.75">
      <c r="A40" s="256"/>
      <c r="B40" s="256"/>
      <c r="C40" s="256"/>
      <c r="D40" s="256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E79" sqref="E79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06" t="s">
        <v>144</v>
      </c>
      <c r="B1" s="306"/>
      <c r="C1" s="306"/>
      <c r="D1" s="306"/>
      <c r="E1" s="306"/>
    </row>
    <row r="2" spans="1:5" ht="23.25">
      <c r="A2" s="306" t="s">
        <v>158</v>
      </c>
      <c r="B2" s="306"/>
      <c r="C2" s="306"/>
      <c r="D2" s="306"/>
      <c r="E2" s="306"/>
    </row>
    <row r="3" spans="1:5" ht="23.25">
      <c r="A3" s="306" t="s">
        <v>305</v>
      </c>
      <c r="B3" s="306"/>
      <c r="C3" s="306"/>
      <c r="D3" s="306"/>
      <c r="E3" s="306"/>
    </row>
    <row r="4" spans="1:5" ht="23.25">
      <c r="A4" s="64" t="s">
        <v>78</v>
      </c>
      <c r="B4" s="64" t="s">
        <v>27</v>
      </c>
      <c r="C4" s="64" t="s">
        <v>145</v>
      </c>
      <c r="D4" s="64" t="s">
        <v>146</v>
      </c>
      <c r="E4" s="64" t="s">
        <v>147</v>
      </c>
    </row>
    <row r="5" spans="1:5" ht="23.25">
      <c r="A5" s="65"/>
      <c r="B5" s="66"/>
      <c r="C5" s="66"/>
      <c r="D5" s="66" t="s">
        <v>148</v>
      </c>
      <c r="E5" s="66" t="s">
        <v>149</v>
      </c>
    </row>
    <row r="6" spans="1:5" ht="23.25">
      <c r="A6" s="67" t="s">
        <v>150</v>
      </c>
      <c r="B6" s="68"/>
      <c r="C6" s="69"/>
      <c r="D6" s="68"/>
      <c r="E6" s="69"/>
    </row>
    <row r="7" spans="1:5" ht="23.25">
      <c r="A7" s="70" t="s">
        <v>33</v>
      </c>
      <c r="B7" s="71">
        <v>3478175.12</v>
      </c>
      <c r="C7" s="72">
        <v>3709617.06</v>
      </c>
      <c r="D7" s="73" t="s">
        <v>146</v>
      </c>
      <c r="E7" s="72">
        <v>231441.94</v>
      </c>
    </row>
    <row r="8" spans="1:5" ht="23.25">
      <c r="A8" s="70" t="s">
        <v>151</v>
      </c>
      <c r="B8" s="71">
        <v>788024.6</v>
      </c>
      <c r="C8" s="72">
        <v>871743.6</v>
      </c>
      <c r="D8" s="73" t="s">
        <v>146</v>
      </c>
      <c r="E8" s="72">
        <v>83719</v>
      </c>
    </row>
    <row r="9" spans="1:5" ht="23.25">
      <c r="A9" s="70" t="s">
        <v>35</v>
      </c>
      <c r="B9" s="71">
        <v>353412.47</v>
      </c>
      <c r="C9" s="72">
        <v>527868.76</v>
      </c>
      <c r="D9" s="73" t="s">
        <v>146</v>
      </c>
      <c r="E9" s="72">
        <v>174456.29</v>
      </c>
    </row>
    <row r="10" spans="1:5" ht="23.25">
      <c r="A10" s="70" t="s">
        <v>36</v>
      </c>
      <c r="B10" s="71">
        <v>0</v>
      </c>
      <c r="C10" s="74">
        <v>0</v>
      </c>
      <c r="D10" s="73"/>
      <c r="E10" s="74">
        <v>0</v>
      </c>
    </row>
    <row r="11" spans="1:5" ht="23.25">
      <c r="A11" s="70" t="s">
        <v>37</v>
      </c>
      <c r="B11" s="71">
        <v>65289</v>
      </c>
      <c r="C11" s="72">
        <v>66689</v>
      </c>
      <c r="D11" s="73" t="s">
        <v>146</v>
      </c>
      <c r="E11" s="72">
        <v>1400</v>
      </c>
    </row>
    <row r="12" spans="1:5" ht="23.25">
      <c r="A12" s="70" t="s">
        <v>38</v>
      </c>
      <c r="B12" s="71">
        <v>0</v>
      </c>
      <c r="C12" s="74">
        <v>0</v>
      </c>
      <c r="D12" s="73"/>
      <c r="E12" s="74"/>
    </row>
    <row r="13" spans="1:5" ht="23.25">
      <c r="A13" s="70" t="s">
        <v>39</v>
      </c>
      <c r="B13" s="71">
        <v>44576103.04</v>
      </c>
      <c r="C13" s="72">
        <v>48233131.45</v>
      </c>
      <c r="D13" s="73" t="s">
        <v>146</v>
      </c>
      <c r="E13" s="72">
        <v>3657028.41</v>
      </c>
    </row>
    <row r="14" spans="1:5" ht="23.25">
      <c r="A14" s="70" t="s">
        <v>11</v>
      </c>
      <c r="B14" s="76">
        <v>10874277</v>
      </c>
      <c r="C14" s="72">
        <v>10874277</v>
      </c>
      <c r="D14" s="73"/>
      <c r="E14" s="72">
        <v>0</v>
      </c>
    </row>
    <row r="15" spans="1:5" ht="24" thickBot="1">
      <c r="A15" s="77" t="s">
        <v>152</v>
      </c>
      <c r="B15" s="78">
        <f>SUM(B7:B14)</f>
        <v>60135281.23</v>
      </c>
      <c r="C15" s="79">
        <f>SUM(C7:C14)</f>
        <v>64283326.870000005</v>
      </c>
      <c r="D15" s="239" t="s">
        <v>146</v>
      </c>
      <c r="E15" s="80">
        <f>SUM(E7:E14)</f>
        <v>4148045.64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153</v>
      </c>
      <c r="D17" s="64" t="s">
        <v>146</v>
      </c>
      <c r="E17" s="64" t="s">
        <v>147</v>
      </c>
    </row>
    <row r="18" spans="1:5" ht="23.25">
      <c r="A18" s="65"/>
      <c r="B18" s="66"/>
      <c r="C18" s="66"/>
      <c r="D18" s="66" t="s">
        <v>148</v>
      </c>
      <c r="E18" s="66" t="s">
        <v>149</v>
      </c>
    </row>
    <row r="19" spans="1:5" ht="23.25">
      <c r="A19" s="67" t="s">
        <v>154</v>
      </c>
      <c r="B19" s="71"/>
      <c r="C19" s="82"/>
      <c r="D19" s="71"/>
      <c r="E19" s="82"/>
    </row>
    <row r="20" spans="1:5" ht="23.25">
      <c r="A20" s="70" t="s">
        <v>42</v>
      </c>
      <c r="B20" s="53"/>
      <c r="C20" s="53">
        <v>1265591</v>
      </c>
      <c r="D20" s="75" t="s">
        <v>146</v>
      </c>
      <c r="E20" s="72"/>
    </row>
    <row r="21" spans="1:5" ht="23.25">
      <c r="A21" s="70" t="s">
        <v>110</v>
      </c>
      <c r="B21" s="53"/>
      <c r="C21" s="53">
        <v>3662031</v>
      </c>
      <c r="D21" s="75" t="s">
        <v>146</v>
      </c>
      <c r="E21" s="72"/>
    </row>
    <row r="22" spans="1:5" ht="23.25">
      <c r="A22" s="70" t="s">
        <v>111</v>
      </c>
      <c r="B22" s="53"/>
      <c r="C22" s="53">
        <v>8987707</v>
      </c>
      <c r="D22" s="75" t="s">
        <v>146</v>
      </c>
      <c r="E22" s="72"/>
    </row>
    <row r="23" spans="1:5" ht="23.25">
      <c r="A23" s="70" t="s">
        <v>7</v>
      </c>
      <c r="B23" s="54"/>
      <c r="C23" s="54">
        <v>1244217.53</v>
      </c>
      <c r="D23" s="75" t="s">
        <v>146</v>
      </c>
      <c r="E23" s="72"/>
    </row>
    <row r="24" spans="1:5" ht="23.25">
      <c r="A24" s="70" t="s">
        <v>8</v>
      </c>
      <c r="B24" s="54"/>
      <c r="C24" s="54">
        <v>4716841.24</v>
      </c>
      <c r="D24" s="75" t="s">
        <v>146</v>
      </c>
      <c r="E24" s="72"/>
    </row>
    <row r="25" spans="1:5" ht="23.25">
      <c r="A25" s="70" t="s">
        <v>9</v>
      </c>
      <c r="B25" s="54"/>
      <c r="C25" s="54">
        <v>3850097.06</v>
      </c>
      <c r="D25" s="75" t="s">
        <v>146</v>
      </c>
      <c r="E25" s="72"/>
    </row>
    <row r="26" spans="1:5" ht="23.25">
      <c r="A26" s="70" t="s">
        <v>10</v>
      </c>
      <c r="B26" s="54"/>
      <c r="C26" s="54">
        <v>364712.95</v>
      </c>
      <c r="D26" s="75" t="s">
        <v>146</v>
      </c>
      <c r="E26" s="72"/>
    </row>
    <row r="27" spans="1:5" ht="23.25">
      <c r="A27" s="70" t="s">
        <v>12</v>
      </c>
      <c r="B27" s="54"/>
      <c r="C27" s="54">
        <v>2623663.83</v>
      </c>
      <c r="D27" s="75" t="s">
        <v>146</v>
      </c>
      <c r="E27" s="72"/>
    </row>
    <row r="28" spans="1:5" ht="23.25">
      <c r="A28" s="70" t="s">
        <v>13</v>
      </c>
      <c r="B28" s="55"/>
      <c r="C28" s="54">
        <v>6540000</v>
      </c>
      <c r="D28" s="75" t="s">
        <v>146</v>
      </c>
      <c r="E28" s="55"/>
    </row>
    <row r="29" spans="1:5" ht="23.25">
      <c r="A29" s="70" t="s">
        <v>11</v>
      </c>
      <c r="B29" s="54"/>
      <c r="C29" s="55">
        <v>4763189.01</v>
      </c>
      <c r="D29" s="75" t="s">
        <v>146</v>
      </c>
      <c r="E29" s="72"/>
    </row>
    <row r="30" spans="1:5" ht="23.25">
      <c r="A30" s="70" t="s">
        <v>155</v>
      </c>
      <c r="B30" s="54"/>
      <c r="C30" s="72"/>
      <c r="D30" s="73"/>
      <c r="E30" s="72">
        <v>0</v>
      </c>
    </row>
    <row r="31" spans="1:5" ht="23.25">
      <c r="A31" s="83" t="s">
        <v>18</v>
      </c>
      <c r="B31" s="84">
        <f>SUM(B20:B30)</f>
        <v>0</v>
      </c>
      <c r="C31" s="84">
        <f>SUM(C20:C30)</f>
        <v>38018050.62</v>
      </c>
      <c r="D31" s="238" t="s">
        <v>146</v>
      </c>
      <c r="E31" s="84">
        <f>SUM(E20:E30)</f>
        <v>0</v>
      </c>
    </row>
    <row r="32" spans="1:5" ht="23.25">
      <c r="A32" s="85"/>
      <c r="B32" s="86"/>
      <c r="C32" s="87"/>
      <c r="D32" s="88"/>
      <c r="E32" s="86"/>
    </row>
    <row r="33" spans="1:5" ht="23.25">
      <c r="A33" s="305" t="s">
        <v>156</v>
      </c>
      <c r="B33" s="305"/>
      <c r="C33" s="87">
        <f>C15-C31</f>
        <v>26265276.250000007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306" t="s">
        <v>157</v>
      </c>
      <c r="B35" s="306"/>
      <c r="C35" s="91"/>
      <c r="D35" s="68"/>
      <c r="E35" s="68"/>
    </row>
    <row r="36" spans="1:5" ht="23.25">
      <c r="A36" s="306" t="s">
        <v>144</v>
      </c>
      <c r="B36" s="306"/>
      <c r="C36" s="306"/>
      <c r="D36" s="306"/>
      <c r="E36" s="306"/>
    </row>
    <row r="37" spans="1:5" ht="23.25">
      <c r="A37" s="306" t="s">
        <v>158</v>
      </c>
      <c r="B37" s="306"/>
      <c r="C37" s="306"/>
      <c r="D37" s="306"/>
      <c r="E37" s="306"/>
    </row>
    <row r="38" spans="1:5" ht="23.25">
      <c r="A38" s="306" t="s">
        <v>305</v>
      </c>
      <c r="B38" s="306"/>
      <c r="C38" s="306"/>
      <c r="D38" s="306"/>
      <c r="E38" s="306"/>
    </row>
    <row r="39" spans="1:5" ht="23.25">
      <c r="A39" s="64" t="s">
        <v>78</v>
      </c>
      <c r="B39" s="64" t="s">
        <v>27</v>
      </c>
      <c r="C39" s="64" t="s">
        <v>145</v>
      </c>
      <c r="D39" s="64" t="s">
        <v>146</v>
      </c>
      <c r="E39" s="64" t="s">
        <v>147</v>
      </c>
    </row>
    <row r="40" spans="1:5" ht="23.25">
      <c r="A40" s="65"/>
      <c r="B40" s="66"/>
      <c r="C40" s="66"/>
      <c r="D40" s="66" t="s">
        <v>148</v>
      </c>
      <c r="E40" s="66" t="s">
        <v>149</v>
      </c>
    </row>
    <row r="41" spans="1:5" ht="23.25">
      <c r="A41" s="67" t="s">
        <v>150</v>
      </c>
      <c r="B41" s="68"/>
      <c r="C41" s="69"/>
      <c r="D41" s="68"/>
      <c r="E41" s="69"/>
    </row>
    <row r="42" spans="1:5" ht="23.25">
      <c r="A42" s="70" t="s">
        <v>33</v>
      </c>
      <c r="B42" s="71">
        <v>3478175.12</v>
      </c>
      <c r="C42" s="72">
        <v>3709617.06</v>
      </c>
      <c r="D42" s="73" t="s">
        <v>146</v>
      </c>
      <c r="E42" s="72">
        <v>231441.94</v>
      </c>
    </row>
    <row r="43" spans="1:5" ht="23.25">
      <c r="A43" s="70" t="s">
        <v>151</v>
      </c>
      <c r="B43" s="71">
        <v>788024.6</v>
      </c>
      <c r="C43" s="72">
        <v>871743.6</v>
      </c>
      <c r="D43" s="73" t="s">
        <v>146</v>
      </c>
      <c r="E43" s="72">
        <v>83719</v>
      </c>
    </row>
    <row r="44" spans="1:5" ht="23.25">
      <c r="A44" s="70" t="s">
        <v>35</v>
      </c>
      <c r="B44" s="71">
        <v>353412.47</v>
      </c>
      <c r="C44" s="72">
        <v>527868.76</v>
      </c>
      <c r="D44" s="73" t="s">
        <v>146</v>
      </c>
      <c r="E44" s="72">
        <v>174456.29</v>
      </c>
    </row>
    <row r="45" spans="1:5" ht="23.25">
      <c r="A45" s="70" t="s">
        <v>36</v>
      </c>
      <c r="B45" s="71">
        <v>0</v>
      </c>
      <c r="C45" s="74">
        <v>0</v>
      </c>
      <c r="D45" s="73"/>
      <c r="E45" s="74">
        <v>0</v>
      </c>
    </row>
    <row r="46" spans="1:5" ht="23.25">
      <c r="A46" s="70" t="s">
        <v>37</v>
      </c>
      <c r="B46" s="71">
        <v>65289</v>
      </c>
      <c r="C46" s="72">
        <v>66689</v>
      </c>
      <c r="D46" s="73" t="s">
        <v>146</v>
      </c>
      <c r="E46" s="72">
        <v>1400</v>
      </c>
    </row>
    <row r="47" spans="1:5" ht="23.25">
      <c r="A47" s="70" t="s">
        <v>38</v>
      </c>
      <c r="B47" s="71">
        <v>0</v>
      </c>
      <c r="C47" s="74">
        <v>0</v>
      </c>
      <c r="D47" s="73"/>
      <c r="E47" s="74"/>
    </row>
    <row r="48" spans="1:5" ht="23.25">
      <c r="A48" s="70" t="s">
        <v>39</v>
      </c>
      <c r="B48" s="71">
        <v>44576103.04</v>
      </c>
      <c r="C48" s="72">
        <v>48233131.45</v>
      </c>
      <c r="D48" s="73" t="s">
        <v>146</v>
      </c>
      <c r="E48" s="72">
        <v>3657028.41</v>
      </c>
    </row>
    <row r="49" spans="1:5" ht="23.25">
      <c r="A49" s="70" t="s">
        <v>11</v>
      </c>
      <c r="B49" s="76">
        <v>10874277</v>
      </c>
      <c r="C49" s="72">
        <v>10874277</v>
      </c>
      <c r="D49" s="73"/>
      <c r="E49" s="72">
        <v>0</v>
      </c>
    </row>
    <row r="50" spans="1:5" ht="24" thickBot="1">
      <c r="A50" s="77" t="s">
        <v>152</v>
      </c>
      <c r="B50" s="78">
        <f>SUM(B42:B49)</f>
        <v>60135281.23</v>
      </c>
      <c r="C50" s="79">
        <f>SUM(C42:C49)</f>
        <v>64283326.870000005</v>
      </c>
      <c r="D50" s="239" t="s">
        <v>146</v>
      </c>
      <c r="E50" s="80">
        <f>SUM(E42:E49)</f>
        <v>4148045.64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153</v>
      </c>
      <c r="D52" s="64" t="s">
        <v>146</v>
      </c>
      <c r="E52" s="64" t="s">
        <v>147</v>
      </c>
    </row>
    <row r="53" spans="1:5" ht="23.25">
      <c r="A53" s="65"/>
      <c r="B53" s="66"/>
      <c r="C53" s="66"/>
      <c r="D53" s="66" t="s">
        <v>148</v>
      </c>
      <c r="E53" s="66" t="s">
        <v>149</v>
      </c>
    </row>
    <row r="54" spans="1:5" ht="23.25">
      <c r="A54" s="67" t="s">
        <v>154</v>
      </c>
      <c r="B54" s="71"/>
      <c r="C54" s="82"/>
      <c r="D54" s="71"/>
      <c r="E54" s="82"/>
    </row>
    <row r="55" spans="1:5" ht="23.25">
      <c r="A55" s="70" t="s">
        <v>42</v>
      </c>
      <c r="B55" s="53"/>
      <c r="C55" s="53">
        <v>1265591</v>
      </c>
      <c r="D55" s="75" t="s">
        <v>146</v>
      </c>
      <c r="E55" s="72"/>
    </row>
    <row r="56" spans="1:5" ht="23.25">
      <c r="A56" s="70" t="s">
        <v>143</v>
      </c>
      <c r="B56" s="53"/>
      <c r="C56" s="53">
        <v>9054958</v>
      </c>
      <c r="D56" s="75" t="s">
        <v>146</v>
      </c>
      <c r="E56" s="72"/>
    </row>
    <row r="57" spans="1:5" ht="23.25">
      <c r="A57" s="70" t="s">
        <v>142</v>
      </c>
      <c r="B57" s="53"/>
      <c r="C57" s="53">
        <v>3594780</v>
      </c>
      <c r="D57" s="75" t="s">
        <v>146</v>
      </c>
      <c r="E57" s="72"/>
    </row>
    <row r="58" spans="1:5" ht="23.25">
      <c r="A58" s="70" t="s">
        <v>7</v>
      </c>
      <c r="B58" s="54"/>
      <c r="C58" s="54">
        <v>1244217.53</v>
      </c>
      <c r="D58" s="75" t="s">
        <v>146</v>
      </c>
      <c r="E58" s="72"/>
    </row>
    <row r="59" spans="1:5" ht="23.25">
      <c r="A59" s="70" t="s">
        <v>8</v>
      </c>
      <c r="B59" s="54"/>
      <c r="C59" s="54">
        <v>4716841.24</v>
      </c>
      <c r="D59" s="75" t="s">
        <v>146</v>
      </c>
      <c r="E59" s="72"/>
    </row>
    <row r="60" spans="1:5" ht="23.25">
      <c r="A60" s="70" t="s">
        <v>9</v>
      </c>
      <c r="B60" s="54"/>
      <c r="C60" s="54">
        <v>3850097.06</v>
      </c>
      <c r="D60" s="75" t="s">
        <v>146</v>
      </c>
      <c r="E60" s="72"/>
    </row>
    <row r="61" spans="1:5" ht="23.25">
      <c r="A61" s="70" t="s">
        <v>10</v>
      </c>
      <c r="B61" s="54"/>
      <c r="C61" s="54">
        <v>364712.95</v>
      </c>
      <c r="D61" s="75" t="s">
        <v>146</v>
      </c>
      <c r="E61" s="72"/>
    </row>
    <row r="62" spans="1:5" ht="23.25">
      <c r="A62" s="70" t="s">
        <v>12</v>
      </c>
      <c r="B62" s="54"/>
      <c r="C62" s="54">
        <v>2623663.83</v>
      </c>
      <c r="D62" s="75" t="s">
        <v>146</v>
      </c>
      <c r="E62" s="72"/>
    </row>
    <row r="63" spans="1:5" ht="23.25">
      <c r="A63" s="70" t="s">
        <v>13</v>
      </c>
      <c r="B63" s="55"/>
      <c r="C63" s="54">
        <v>6540000</v>
      </c>
      <c r="D63" s="75" t="s">
        <v>146</v>
      </c>
      <c r="E63" s="55"/>
    </row>
    <row r="64" spans="1:5" ht="23.25">
      <c r="A64" s="70" t="s">
        <v>11</v>
      </c>
      <c r="B64" s="54"/>
      <c r="C64" s="55">
        <v>4763189.01</v>
      </c>
      <c r="D64" s="75" t="s">
        <v>146</v>
      </c>
      <c r="E64" s="72"/>
    </row>
    <row r="65" spans="1:5" ht="23.25">
      <c r="A65" s="70" t="s">
        <v>155</v>
      </c>
      <c r="B65" s="54"/>
      <c r="C65" s="72"/>
      <c r="D65" s="73"/>
      <c r="E65" s="72">
        <v>0</v>
      </c>
    </row>
    <row r="66" spans="1:5" ht="23.25">
      <c r="A66" s="83" t="s">
        <v>18</v>
      </c>
      <c r="B66" s="84">
        <f>SUM(B55:B65)</f>
        <v>0</v>
      </c>
      <c r="C66" s="84">
        <f>SUM(C55:C65)</f>
        <v>38018050.62</v>
      </c>
      <c r="D66" s="238" t="s">
        <v>146</v>
      </c>
      <c r="E66" s="84">
        <f>SUM(E55:E65)</f>
        <v>0</v>
      </c>
    </row>
    <row r="67" spans="1:5" ht="23.25">
      <c r="A67" s="85"/>
      <c r="B67" s="86"/>
      <c r="C67" s="87"/>
      <c r="D67" s="88"/>
      <c r="E67" s="86"/>
    </row>
    <row r="68" spans="1:5" ht="23.25">
      <c r="A68" s="305" t="s">
        <v>156</v>
      </c>
      <c r="B68" s="305"/>
      <c r="C68" s="87">
        <f>C50-C66</f>
        <v>26265276.250000007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306" t="s">
        <v>157</v>
      </c>
      <c r="B70" s="306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2013-10-29T07:44:54Z</cp:lastPrinted>
  <dcterms:created xsi:type="dcterms:W3CDTF">2004-06-11T15:17:09Z</dcterms:created>
  <dcterms:modified xsi:type="dcterms:W3CDTF">2013-10-29T07:45:08Z</dcterms:modified>
  <cp:category/>
  <cp:version/>
  <cp:contentType/>
  <cp:contentStatus/>
</cp:coreProperties>
</file>