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0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รับจ่ายเงินสด แยกค่าจ้าง" sheetId="7" r:id="rId7"/>
    <sheet name="งบทดลองแยกค่าจ้าง" sheetId="8" r:id="rId8"/>
    <sheet name="รายรับรายจ่ายตามงบ" sheetId="9" r:id="rId9"/>
    <sheet name="งบแสดงผลการดำเนินงาน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<sst xmlns="http://schemas.openxmlformats.org/spreadsheetml/2006/main" count="668" uniqueCount="279">
  <si>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</si>
  <si>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</si>
  <si>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</si>
  <si>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</si>
  <si>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</si>
  <si>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</si>
  <si>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</si>
  <si>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</si>
  <si>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</si>
  <si>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</si>
  <si>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</si>
  <si>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</si>
  <si>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</si>
  <si>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</si>
  <si>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</si>
  <si>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</si>
  <si>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</si>
  <si>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</si>
  <si>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</si>
  <si>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</si>
  <si>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</si>
  <si>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</si>
  <si>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</si>
  <si>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</si>
  <si>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</si>
  <si>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</si>
  <si>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</si>
  <si>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</si>
  <si>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</si>
  <si>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</si>
  <si>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</si>
  <si>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</si>
  <si>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</si>
  <si>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</si>
  <si>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</si>
  <si>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</si>
  <si>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</si>
  <si>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</si>
  <si>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</si>
  <si>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</si>
  <si>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</si>
  <si>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</si>
  <si>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</si>
  <si>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</si>
  <si>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</si>
  <si>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</si>
  <si>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</si>
  <si>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</si>
  <si>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</si>
  <si>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</si>
  <si>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</si>
  <si>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</si>
  <si>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</si>
  <si>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</si>
  <si>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</si>
  <si>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</si>
  <si>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</si>
  <si>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</si>
  <si>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</si>
  <si>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</si>
  <si>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</si>
  <si>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</si>
  <si>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</si>
  <si>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</si>
  <si>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</si>
  <si>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</si>
  <si>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</si>
  <si>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</si>
  <si>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</si>
  <si>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</si>
  <si>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</si>
  <si>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</si>
  <si>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</si>
  <si>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</si>
  <si>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</si>
  <si>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</si>
  <si>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</si>
  <si>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</si>
  <si>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หมวด/ประเภท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</si>
  <si>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</si>
  <si>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</si>
  <si>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</si>
  <si>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</si>
  <si>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</si>
  <si>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</si>
  <si>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</si>
  <si>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</si>
  <si>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</si>
  <si>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</si>
  <si>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</si>
  <si>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</si>
  <si>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</si>
  <si>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</si>
  <si>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</si>
  <si>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</si>
  <si>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</si>
  <si>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</si>
  <si>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</si>
  <si>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</si>
  <si>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</si>
  <si>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</si>
  <si>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</si>
  <si>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</si>
  <si>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</si>
  <si>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</si>
  <si>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</si>
  <si>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</si>
  <si>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</si>
  <si>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</si>
  <si>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</si>
  <si>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</si>
  <si>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</si>
  <si>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</si>
  <si>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</si>
  <si>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</si>
  <si>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</si>
  <si>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เงินฝาก กรุงไทย หัวหิน 394-2-00947-1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</si>
  <si>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</si>
  <si>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</si>
  <si>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</si>
  <si>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</si>
  <si>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</si>
  <si>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</si>
  <si>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</si>
  <si>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</si>
  <si>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</si>
  <si>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(หมายเหตุประกอบงบทดลอง 5)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</si>
  <si>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</si>
  <si>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</si>
  <si>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</si>
  <si>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</si>
  <si>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</si>
  <si>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</si>
  <si>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</si>
  <si>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</si>
  <si>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</si>
  <si>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</si>
  <si>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</si>
  <si>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</si>
  <si>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</si>
  <si>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</si>
  <si>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</si>
  <si>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</si>
  <si>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เงินเดือนและค่าจ้างประจำ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</si>
  <si>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</si>
  <si>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</si>
  <si>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</si>
  <si>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</si>
  <si>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</si>
  <si>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</si>
  <si>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</si>
  <si>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ค่าธรรมเนียม ค่าปรับและใบอนุญาต</t>
  </si>
  <si>
    <t>รวมรายรับทั้งสิ้น</t>
  </si>
  <si>
    <t>รายจ่ายจริง</t>
  </si>
  <si>
    <t>รายจ่ายตามประมาณการ</t>
  </si>
  <si>
    <t xml:space="preserve">รายจ่ายอื่น </t>
  </si>
  <si>
    <t xml:space="preserve">                                  สูงกว่า</t>
  </si>
  <si>
    <t xml:space="preserve">                                  ต่ำกว่า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</si>
  <si>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</si>
  <si>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</si>
  <si>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จ่ายเงินอุดหนุนเฉพาะกิจ    (หมายเหตุ 5)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</si>
  <si>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</si>
  <si>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</si>
  <si>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</si>
  <si>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รับเงินอุดหนุนเฉพาะกิจ (หมายเหตุ 5)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</si>
  <si>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</si>
  <si>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</si>
  <si>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</si>
  <si>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</si>
  <si>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</si>
  <si>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</si>
  <si>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</si>
  <si>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</si>
  <si>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</si>
  <si>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</si>
  <si>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</si>
  <si>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</si>
  <si>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</si>
  <si>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</si>
  <si>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</si>
  <si>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</si>
  <si>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</si>
  <si>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</si>
  <si>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</si>
  <si>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</si>
  <si>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</si>
  <si>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</si>
  <si>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</si>
  <si>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</si>
  <si>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</si>
  <si>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</si>
  <si>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</si>
  <si>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</si>
  <si>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</si>
  <si>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</si>
  <si>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</si>
  <si>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</si>
  <si>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</si>
  <si>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</si>
  <si>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</si>
  <si>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</si>
  <si>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</si>
  <si>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</si>
  <si>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</si>
  <si>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</si>
  <si>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</si>
  <si>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</si>
  <si>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</si>
  <si>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</si>
  <si>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</si>
  <si>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</si>
  <si>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</si>
  <si>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</si>
  <si>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</si>
  <si>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</si>
  <si>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</si>
  <si>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</si>
  <si>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</si>
  <si>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</si>
  <si>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</si>
  <si>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</si>
  <si>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</si>
  <si>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</si>
  <si>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</si>
  <si>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</si>
  <si>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</si>
  <si>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</si>
  <si>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</si>
  <si>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</si>
  <si>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</si>
  <si>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</si>
  <si>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</si>
  <si>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</si>
  <si>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</si>
  <si>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</si>
  <si>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</si>
  <si>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</si>
  <si>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</si>
  <si>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</si>
  <si>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</si>
  <si>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</si>
  <si>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</si>
  <si>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</si>
  <si>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ค่าจ้าง 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</si>
  <si>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</si>
  <si>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</si>
  <si>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</si>
  <si>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</si>
  <si>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</si>
  <si>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</si>
  <si>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</si>
  <si>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ปีงบประมาณ 2557</t>
  </si>
  <si>
    <t>รายจ่ายผลัดส่งใบสำคัญ</t>
  </si>
  <si>
    <t>เงินเดือน(ฝ่ายประจำ)   เงินประจำตำแหน่ง</t>
  </si>
  <si>
    <t>ค่าวัสดุ  ค่าอาหารเสริม (นม)</t>
  </si>
  <si>
    <t>งบรายรับ - รายจ่ายตามงบประมาณ ประจำปี 2557</t>
  </si>
  <si>
    <t>เงินอุดหนุนค่าใช้จ่ายศูนย์รวมข้อมูลข่าวสารฯ</t>
  </si>
  <si>
    <t>ค่าจ้างประกอบอาหารกลางวัน ศพด.</t>
  </si>
  <si>
    <t>.-</t>
  </si>
  <si>
    <t>เงินเกินบัญชี</t>
  </si>
  <si>
    <t xml:space="preserve">     ( นายทวีศักดิ์  อุดมวิชชากร )                 ( นางจิราพร  รอดภัย )                               ( นายนาวิน มูลมงคล )               </t>
  </si>
  <si>
    <t xml:space="preserve">          ผู้อำนวยการกองคลัง         ปลัดองค์การบริหารส่วนตำบลหินเหล็กไฟ      นายกองค์การบริหารส่วนตำบลหินเหล็กไฟ</t>
  </si>
  <si>
    <t>เงินช่วยเหลือค่ารักษาพยาบาล (รับโอนจาก สปสช.)</t>
  </si>
  <si>
    <t>ค่าก่อสร้างถนนลาดยางฯซอยหนองเสือดำ 1</t>
  </si>
  <si>
    <r>
      <rPr>
        <sz val="11"/>
        <color indexed="56"/>
        <rFont val="TH SarabunPSK"/>
        <family val="2"/>
      </rPr>
      <t>ค่าที่ดินและสิ่งก่อสร้าง</t>
    </r>
    <r>
      <rPr>
        <sz val="8"/>
        <color indexed="56"/>
        <rFont val="TH SarabunPSK"/>
        <family val="2"/>
      </rPr>
      <t xml:space="preserve"> (จ่ายจากเงินอุดหนุน ฉก.)</t>
    </r>
  </si>
  <si>
    <r>
      <t xml:space="preserve">ค่าจ้างชั่วคราว </t>
    </r>
    <r>
      <rPr>
        <sz val="11"/>
        <color indexed="56"/>
        <rFont val="TH SarabunPSK"/>
        <family val="2"/>
      </rPr>
      <t>(จ่ายจากเงินอุดหนุน ฉก)</t>
    </r>
  </si>
  <si>
    <t xml:space="preserve"> วันที่  31  มีนาคม   2557</t>
  </si>
  <si>
    <t>เงินโครงการประชุมเชิงปฎิบัติการร่วมใจสร้างความเข็มแข็งฯ</t>
  </si>
  <si>
    <t>ณ วันที่  31 มีนาคม  2557</t>
  </si>
  <si>
    <t xml:space="preserve">  ณ วันที่ 31 มีนาคม  2557</t>
  </si>
  <si>
    <t xml:space="preserve"> วันที่  31 มีนาคม  2557</t>
  </si>
  <si>
    <t>วันที่ 31 มีนาคม 2557</t>
  </si>
  <si>
    <t>ยอดคงเหลือตามรายงานธนาคาร ณ วันที่  31 มีนาคม  พ.ศ. 2557</t>
  </si>
  <si>
    <t>ยอดคงเหลือตามบัญชี ณ วันที่  31 มีนาคม  พ.ศ.2557</t>
  </si>
  <si>
    <t>วันที่  31 มีนาคม  พ.ศ.2557</t>
  </si>
  <si>
    <t>วันที่   31 มีนาคม    พ.ศ.2557</t>
  </si>
  <si>
    <t>ตั้งแต่วันที่  1  ตุลาคม พ.ศ. 2556  ถึงวันที่  31 มีนาคม พ.ศ. 2557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</si>
  <si>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</t>
  </si>
  <si>
    <t>ตั้งแต่วันที่ 1 ตุลาคม 2556 ถึง วันที่ 31 มีนาคม 2557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</si>
</sst>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5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0"/>
      <name val="AngsanaUPC"/>
      <family val="1"/>
    </font>
    <font>
      <sz val="11"/>
      <color indexed="56"/>
      <name val="TH SarabunPSK"/>
      <family val="2"/>
    </font>
    <font>
      <sz val="8"/>
      <color indexed="56"/>
      <name val="TH SarabunPSK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10"/>
      <name val="Cordia New"/>
      <family val="2"/>
    </font>
    <font>
      <sz val="11.5"/>
      <color indexed="56"/>
      <name val="TH SarabunPSK"/>
      <family val="2"/>
    </font>
    <font>
      <sz val="11.5"/>
      <color indexed="5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FF0000"/>
      <name val="Cordia New"/>
      <family val="2"/>
    </font>
    <font>
      <sz val="11.5"/>
      <color theme="3"/>
      <name val="TH SarabunPSK"/>
      <family val="2"/>
    </font>
    <font>
      <sz val="11.5"/>
      <color theme="3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0" fillId="0" borderId="0" xfId="37" applyFont="1" applyAlignment="1">
      <alignment/>
    </xf>
    <xf numFmtId="43" fontId="71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15" xfId="37" applyFont="1" applyBorder="1" applyAlignment="1">
      <alignment/>
    </xf>
    <xf numFmtId="43" fontId="3" fillId="0" borderId="15" xfId="37" applyFont="1" applyBorder="1" applyAlignment="1">
      <alignment horizontal="right"/>
    </xf>
    <xf numFmtId="43" fontId="3" fillId="0" borderId="15" xfId="37" applyFont="1" applyBorder="1" applyAlignment="1">
      <alignment horizontal="center"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0" xfId="37" applyFont="1" applyAlignment="1">
      <alignment/>
    </xf>
    <xf numFmtId="43" fontId="18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43" fontId="18" fillId="0" borderId="15" xfId="37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14" xfId="37" applyFont="1" applyBorder="1" applyAlignment="1">
      <alignment/>
    </xf>
    <xf numFmtId="0" fontId="17" fillId="0" borderId="21" xfId="0" applyFont="1" applyFill="1" applyBorder="1" applyAlignment="1">
      <alignment horizontal="center"/>
    </xf>
    <xf numFmtId="43" fontId="17" fillId="0" borderId="21" xfId="0" applyNumberFormat="1" applyFont="1" applyFill="1" applyBorder="1" applyAlignment="1">
      <alignment/>
    </xf>
    <xf numFmtId="43" fontId="17" fillId="0" borderId="21" xfId="37" applyFont="1" applyFill="1" applyBorder="1" applyAlignment="1">
      <alignment/>
    </xf>
    <xf numFmtId="43" fontId="17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18" fillId="0" borderId="10" xfId="37" applyFont="1" applyBorder="1" applyAlignment="1">
      <alignment/>
    </xf>
    <xf numFmtId="0" fontId="17" fillId="0" borderId="18" xfId="0" applyFont="1" applyFill="1" applyBorder="1" applyAlignment="1">
      <alignment horizontal="center"/>
    </xf>
    <xf numFmtId="43" fontId="17" fillId="0" borderId="17" xfId="37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3" fontId="17" fillId="0" borderId="0" xfId="37" applyFont="1" applyFill="1" applyBorder="1" applyAlignment="1">
      <alignment/>
    </xf>
    <xf numFmtId="43" fontId="17" fillId="0" borderId="10" xfId="37" applyFont="1" applyFill="1" applyBorder="1" applyAlignment="1">
      <alignment/>
    </xf>
    <xf numFmtId="43" fontId="17" fillId="0" borderId="0" xfId="37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3" fontId="18" fillId="0" borderId="17" xfId="37" applyFont="1" applyBorder="1" applyAlignment="1">
      <alignment/>
    </xf>
    <xf numFmtId="43" fontId="18" fillId="0" borderId="16" xfId="37" applyFont="1" applyBorder="1" applyAlignment="1">
      <alignment/>
    </xf>
    <xf numFmtId="43" fontId="15" fillId="0" borderId="22" xfId="37" applyFont="1" applyBorder="1" applyAlignment="1">
      <alignment/>
    </xf>
    <xf numFmtId="43" fontId="18" fillId="0" borderId="0" xfId="0" applyNumberFormat="1" applyFont="1" applyFill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4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3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43" fontId="1" fillId="0" borderId="0" xfId="37" applyFont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5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3" fontId="21" fillId="0" borderId="26" xfId="37" applyFont="1" applyBorder="1" applyAlignment="1">
      <alignment horizontal="center"/>
    </xf>
    <xf numFmtId="43" fontId="21" fillId="0" borderId="10" xfId="37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3" fontId="21" fillId="0" borderId="0" xfId="37" applyFont="1" applyBorder="1" applyAlignment="1">
      <alignment horizontal="center"/>
    </xf>
    <xf numFmtId="43" fontId="21" fillId="0" borderId="15" xfId="37" applyFont="1" applyBorder="1" applyAlignment="1">
      <alignment horizontal="center"/>
    </xf>
    <xf numFmtId="43" fontId="21" fillId="0" borderId="11" xfId="37" applyFont="1" applyBorder="1" applyAlignment="1">
      <alignment horizontal="center"/>
    </xf>
    <xf numFmtId="43" fontId="21" fillId="0" borderId="14" xfId="37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3" fontId="24" fillId="0" borderId="0" xfId="37" applyFont="1" applyAlignment="1">
      <alignment/>
    </xf>
    <xf numFmtId="0" fontId="21" fillId="0" borderId="17" xfId="0" applyFont="1" applyBorder="1" applyAlignment="1">
      <alignment horizontal="center"/>
    </xf>
    <xf numFmtId="43" fontId="21" fillId="0" borderId="17" xfId="37" applyFont="1" applyBorder="1" applyAlignment="1">
      <alignment/>
    </xf>
    <xf numFmtId="43" fontId="21" fillId="0" borderId="17" xfId="0" applyNumberFormat="1" applyFont="1" applyBorder="1" applyAlignment="1">
      <alignment/>
    </xf>
    <xf numFmtId="0" fontId="24" fillId="0" borderId="0" xfId="0" applyFont="1" applyAlignment="1">
      <alignment/>
    </xf>
    <xf numFmtId="43" fontId="24" fillId="0" borderId="11" xfId="37" applyFont="1" applyBorder="1" applyAlignment="1">
      <alignment/>
    </xf>
    <xf numFmtId="43" fontId="21" fillId="0" borderId="20" xfId="37" applyFont="1" applyBorder="1" applyAlignment="1">
      <alignment/>
    </xf>
    <xf numFmtId="43" fontId="21" fillId="0" borderId="0" xfId="37" applyFont="1" applyAlignment="1">
      <alignment/>
    </xf>
    <xf numFmtId="43" fontId="21" fillId="0" borderId="23" xfId="37" applyFont="1" applyBorder="1" applyAlignment="1">
      <alignment/>
    </xf>
    <xf numFmtId="43" fontId="2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22" fillId="0" borderId="0" xfId="37" applyFont="1" applyAlignment="1">
      <alignment/>
    </xf>
    <xf numFmtId="43" fontId="25" fillId="0" borderId="0" xfId="37" applyFont="1" applyAlignment="1">
      <alignment horizontal="center"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0" fontId="17" fillId="0" borderId="17" xfId="0" applyFont="1" applyBorder="1" applyAlignment="1">
      <alignment horizontal="center"/>
    </xf>
    <xf numFmtId="43" fontId="17" fillId="0" borderId="21" xfId="37" applyFont="1" applyBorder="1" applyAlignment="1">
      <alignment horizontal="center"/>
    </xf>
    <xf numFmtId="43" fontId="10" fillId="0" borderId="11" xfId="37" applyFont="1" applyBorder="1" applyAlignment="1">
      <alignment/>
    </xf>
    <xf numFmtId="43" fontId="1" fillId="0" borderId="15" xfId="37" applyFont="1" applyBorder="1" applyAlignment="1">
      <alignment/>
    </xf>
    <xf numFmtId="43" fontId="21" fillId="0" borderId="27" xfId="37" applyFont="1" applyBorder="1" applyAlignment="1">
      <alignment/>
    </xf>
    <xf numFmtId="43" fontId="21" fillId="0" borderId="16" xfId="37" applyFont="1" applyBorder="1" applyAlignment="1">
      <alignment/>
    </xf>
    <xf numFmtId="0" fontId="23" fillId="0" borderId="17" xfId="0" applyFont="1" applyBorder="1" applyAlignment="1">
      <alignment/>
    </xf>
    <xf numFmtId="43" fontId="24" fillId="0" borderId="17" xfId="37" applyFont="1" applyBorder="1" applyAlignment="1">
      <alignment/>
    </xf>
    <xf numFmtId="0" fontId="24" fillId="0" borderId="17" xfId="0" applyFont="1" applyBorder="1" applyAlignment="1">
      <alignment/>
    </xf>
    <xf numFmtId="43" fontId="24" fillId="33" borderId="17" xfId="37" applyFont="1" applyFill="1" applyBorder="1" applyAlignment="1">
      <alignment/>
    </xf>
    <xf numFmtId="43" fontId="24" fillId="0" borderId="17" xfId="0" applyNumberFormat="1" applyFont="1" applyBorder="1" applyAlignment="1">
      <alignment/>
    </xf>
    <xf numFmtId="43" fontId="22" fillId="0" borderId="17" xfId="0" applyNumberFormat="1" applyFont="1" applyBorder="1" applyAlignment="1">
      <alignment/>
    </xf>
    <xf numFmtId="43" fontId="24" fillId="33" borderId="17" xfId="0" applyNumberFormat="1" applyFont="1" applyFill="1" applyBorder="1" applyAlignment="1">
      <alignment/>
    </xf>
    <xf numFmtId="43" fontId="24" fillId="0" borderId="17" xfId="37" applyFont="1" applyBorder="1" applyAlignment="1">
      <alignment horizontal="right"/>
    </xf>
    <xf numFmtId="43" fontId="72" fillId="0" borderId="0" xfId="0" applyNumberFormat="1" applyFont="1" applyAlignment="1">
      <alignment/>
    </xf>
    <xf numFmtId="0" fontId="72" fillId="0" borderId="0" xfId="0" applyFont="1" applyAlignment="1">
      <alignment/>
    </xf>
    <xf numFmtId="43" fontId="72" fillId="0" borderId="0" xfId="37" applyFont="1" applyAlignment="1">
      <alignment/>
    </xf>
    <xf numFmtId="0" fontId="1" fillId="0" borderId="0" xfId="0" applyFont="1" applyBorder="1" applyAlignment="1">
      <alignment horizontal="left"/>
    </xf>
    <xf numFmtId="0" fontId="73" fillId="0" borderId="17" xfId="0" applyFont="1" applyBorder="1" applyAlignment="1">
      <alignment/>
    </xf>
    <xf numFmtId="43" fontId="73" fillId="0" borderId="17" xfId="37" applyFont="1" applyBorder="1" applyAlignment="1">
      <alignment/>
    </xf>
    <xf numFmtId="43" fontId="73" fillId="0" borderId="17" xfId="37" applyFont="1" applyBorder="1" applyAlignment="1">
      <alignment horizontal="right"/>
    </xf>
    <xf numFmtId="43" fontId="73" fillId="33" borderId="17" xfId="0" applyNumberFormat="1" applyFont="1" applyFill="1" applyBorder="1" applyAlignment="1">
      <alignment/>
    </xf>
    <xf numFmtId="43" fontId="74" fillId="0" borderId="0" xfId="37" applyFont="1" applyAlignment="1">
      <alignment/>
    </xf>
    <xf numFmtId="0" fontId="74" fillId="0" borderId="0" xfId="0" applyFont="1" applyAlignment="1">
      <alignment/>
    </xf>
    <xf numFmtId="43" fontId="74" fillId="0" borderId="0" xfId="0" applyNumberFormat="1" applyFont="1" applyAlignment="1">
      <alignment/>
    </xf>
    <xf numFmtId="43" fontId="74" fillId="0" borderId="17" xfId="0" applyNumberFormat="1" applyFont="1" applyBorder="1" applyAlignment="1">
      <alignment/>
    </xf>
    <xf numFmtId="43" fontId="73" fillId="33" borderId="17" xfId="37" applyFont="1" applyFill="1" applyBorder="1" applyAlignment="1">
      <alignment/>
    </xf>
    <xf numFmtId="43" fontId="73" fillId="0" borderId="17" xfId="0" applyNumberFormat="1" applyFont="1" applyBorder="1" applyAlignment="1">
      <alignment/>
    </xf>
    <xf numFmtId="0" fontId="28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0" xfId="0" applyFont="1" applyAlignment="1">
      <alignment horizontal="left"/>
    </xf>
    <xf numFmtId="43" fontId="21" fillId="0" borderId="0" xfId="37" applyFont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43" fontId="21" fillId="0" borderId="0" xfId="37" applyFont="1" applyAlignment="1">
      <alignment horizontal="center"/>
    </xf>
    <xf numFmtId="0" fontId="24" fillId="34" borderId="17" xfId="0" applyFont="1" applyFill="1" applyBorder="1" applyAlignment="1">
      <alignment/>
    </xf>
    <xf numFmtId="43" fontId="24" fillId="34" borderId="17" xfId="37" applyFont="1" applyFill="1" applyBorder="1" applyAlignment="1">
      <alignment/>
    </xf>
    <xf numFmtId="43" fontId="22" fillId="34" borderId="17" xfId="0" applyNumberFormat="1" applyFont="1" applyFill="1" applyBorder="1" applyAlignment="1">
      <alignment/>
    </xf>
    <xf numFmtId="43" fontId="24" fillId="34" borderId="17" xfId="0" applyNumberFormat="1" applyFont="1" applyFill="1" applyBorder="1" applyAlignment="1">
      <alignment/>
    </xf>
    <xf numFmtId="43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7"/>
  <sheetViews>
    <sheetView tabSelected="1" zoomScale="150" zoomScaleNormal="150" zoomScalePageLayoutView="0" workbookViewId="0" topLeftCell="A1">
      <selection activeCell="A29" sqref="A29"/>
    </sheetView>
  </sheetViews>
  <sheetFormatPr defaultColWidth="9.140625" defaultRowHeight="21.75"/>
  <cols>
    <col min="1" max="1" width="47.28125" style="19" customWidth="1"/>
    <col min="2" max="2" width="20.28125" style="106" customWidth="1"/>
    <col min="3" max="3" width="3.57421875" style="106" customWidth="1"/>
    <col min="4" max="4" width="22.57421875" style="106" customWidth="1"/>
  </cols>
  <sheetData>
    <row r="1" spans="1:4" s="1" customFormat="1" ht="21.75" customHeight="1">
      <c r="A1" s="221" t="s">
        <v>158</v>
      </c>
      <c r="B1" s="221"/>
      <c r="C1" s="221"/>
      <c r="D1" s="221"/>
    </row>
    <row r="2" spans="1:4" s="1" customFormat="1" ht="20.25" customHeight="1">
      <c r="A2" s="221" t="s">
        <v>81</v>
      </c>
      <c r="B2" s="221"/>
      <c r="C2" s="221"/>
      <c r="D2" s="221"/>
    </row>
    <row r="3" spans="1:4" s="1" customFormat="1" ht="21">
      <c r="A3" s="221" t="s">
        <v>271</v>
      </c>
      <c r="B3" s="221"/>
      <c r="C3" s="221"/>
      <c r="D3" s="221"/>
    </row>
    <row r="4" spans="1:4" s="1" customFormat="1" ht="21">
      <c r="A4" s="51" t="s">
        <v>32</v>
      </c>
      <c r="B4" s="56" t="s">
        <v>24</v>
      </c>
      <c r="C4" s="57"/>
      <c r="D4" s="56" t="s">
        <v>79</v>
      </c>
    </row>
    <row r="5" spans="1:4" s="1" customFormat="1" ht="21">
      <c r="A5" s="1" t="s">
        <v>82</v>
      </c>
      <c r="B5" s="22">
        <v>3469544.02</v>
      </c>
      <c r="C5" s="22"/>
      <c r="D5" s="22">
        <v>35149427.37</v>
      </c>
    </row>
    <row r="6" spans="1:4" s="1" customFormat="1" ht="21">
      <c r="A6" s="1" t="s">
        <v>163</v>
      </c>
      <c r="B6" s="22">
        <v>416335.54</v>
      </c>
      <c r="C6" s="22"/>
      <c r="D6" s="22">
        <v>1718209.56</v>
      </c>
    </row>
    <row r="7" spans="1:4" s="1" customFormat="1" ht="21">
      <c r="A7" s="1" t="s">
        <v>164</v>
      </c>
      <c r="B7" s="22">
        <v>56700</v>
      </c>
      <c r="C7" s="22"/>
      <c r="D7" s="22">
        <v>10993380</v>
      </c>
    </row>
    <row r="8" spans="1:4" s="1" customFormat="1" ht="21">
      <c r="A8" s="1" t="s">
        <v>86</v>
      </c>
      <c r="B8" s="22">
        <v>245808</v>
      </c>
      <c r="C8" s="22"/>
      <c r="D8" s="22">
        <v>676195</v>
      </c>
    </row>
    <row r="9" spans="1:4" s="1" customFormat="1" ht="21">
      <c r="A9" s="1" t="s">
        <v>165</v>
      </c>
      <c r="B9" s="22">
        <v>54000</v>
      </c>
      <c r="C9" s="22"/>
      <c r="D9" s="22">
        <v>4482300</v>
      </c>
    </row>
    <row r="10" spans="1:4" s="1" customFormat="1" ht="21">
      <c r="A10" s="1" t="s">
        <v>139</v>
      </c>
      <c r="B10" s="22">
        <v>300.82</v>
      </c>
      <c r="C10" s="22"/>
      <c r="D10" s="22">
        <v>3704.18</v>
      </c>
    </row>
    <row r="11" spans="1:4" s="1" customFormat="1" ht="21">
      <c r="A11" s="1" t="s">
        <v>259</v>
      </c>
      <c r="B11" s="22">
        <v>0</v>
      </c>
      <c r="C11" s="22"/>
      <c r="D11" s="22">
        <v>410</v>
      </c>
    </row>
    <row r="12" spans="2:4" s="1" customFormat="1" ht="21">
      <c r="B12" s="22"/>
      <c r="C12" s="22"/>
      <c r="D12" s="22"/>
    </row>
    <row r="13" spans="2:4" s="1" customFormat="1" ht="21">
      <c r="B13" s="22"/>
      <c r="C13" s="22"/>
      <c r="D13" s="22"/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2" customFormat="1" ht="21.75" thickBot="1">
      <c r="A18" s="50" t="s">
        <v>18</v>
      </c>
      <c r="B18" s="92">
        <f>SUM(B5:B17)</f>
        <v>4242688.380000001</v>
      </c>
      <c r="C18" s="58"/>
      <c r="D18" s="92">
        <f>SUM(D5:D17)</f>
        <v>53023626.11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83</v>
      </c>
      <c r="B20" s="22">
        <v>3918537.21</v>
      </c>
      <c r="C20" s="22"/>
      <c r="D20" s="22">
        <v>17078380.24</v>
      </c>
    </row>
    <row r="21" spans="1:4" s="1" customFormat="1" ht="21">
      <c r="A21" s="1" t="s">
        <v>162</v>
      </c>
      <c r="B21" s="22">
        <v>442930.48</v>
      </c>
      <c r="C21" s="22"/>
      <c r="D21" s="22">
        <v>1001421.07</v>
      </c>
    </row>
    <row r="22" spans="1:4" s="1" customFormat="1" ht="21">
      <c r="A22" s="1" t="s">
        <v>84</v>
      </c>
      <c r="B22" s="22">
        <v>0</v>
      </c>
      <c r="C22" s="22"/>
      <c r="D22" s="22">
        <v>11555284.5</v>
      </c>
    </row>
    <row r="23" spans="1:4" s="1" customFormat="1" ht="21">
      <c r="A23" s="1" t="s">
        <v>160</v>
      </c>
      <c r="B23" s="22">
        <v>809400</v>
      </c>
      <c r="C23" s="22"/>
      <c r="D23" s="22">
        <v>6582880</v>
      </c>
    </row>
    <row r="24" spans="1:4" s="1" customFormat="1" ht="21">
      <c r="A24" s="1" t="s">
        <v>161</v>
      </c>
      <c r="B24" s="22">
        <v>54000</v>
      </c>
      <c r="C24" s="22"/>
      <c r="D24" s="22">
        <v>4482300</v>
      </c>
    </row>
    <row r="25" spans="1:4" s="1" customFormat="1" ht="21">
      <c r="A25" s="1" t="s">
        <v>118</v>
      </c>
      <c r="B25" s="22">
        <v>0</v>
      </c>
      <c r="C25" s="22"/>
      <c r="D25" s="22">
        <v>56560</v>
      </c>
    </row>
    <row r="26" spans="1:4" s="1" customFormat="1" ht="21">
      <c r="A26" s="1" t="s">
        <v>68</v>
      </c>
      <c r="B26" s="22">
        <v>4226020</v>
      </c>
      <c r="C26" s="22"/>
      <c r="D26" s="22">
        <v>9285654.42</v>
      </c>
    </row>
    <row r="27" spans="1:4" s="1" customFormat="1" ht="21">
      <c r="A27" s="1" t="s">
        <v>5</v>
      </c>
      <c r="B27" s="22">
        <v>380860</v>
      </c>
      <c r="C27" s="22"/>
      <c r="D27" s="22">
        <v>1052255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2" customFormat="1" ht="21.75" thickBot="1">
      <c r="A31" s="50" t="s">
        <v>18</v>
      </c>
      <c r="B31" s="92">
        <f>SUM(B20:B30)</f>
        <v>9831747.69</v>
      </c>
      <c r="C31" s="58"/>
      <c r="D31" s="92">
        <f>SUM(D20:D30)</f>
        <v>51094735.230000004</v>
      </c>
    </row>
    <row r="32" spans="1:4" s="1" customFormat="1" ht="21.75" thickTop="1">
      <c r="A32" s="52" t="s">
        <v>85</v>
      </c>
      <c r="B32" s="58">
        <f>B18-B31</f>
        <v>-5589059.309999999</v>
      </c>
      <c r="C32" s="58"/>
      <c r="D32" s="58">
        <f>D18-D31</f>
        <v>1928890.8799999952</v>
      </c>
    </row>
    <row r="33" spans="1:4" s="1" customFormat="1" ht="21">
      <c r="A33" s="52"/>
      <c r="B33" s="58"/>
      <c r="C33" s="58"/>
      <c r="D33" s="58"/>
    </row>
    <row r="34" spans="1:4" s="1" customFormat="1" ht="21">
      <c r="A34" s="52"/>
      <c r="B34" s="58"/>
      <c r="C34" s="58"/>
      <c r="D34" s="58"/>
    </row>
    <row r="35" spans="1:6" s="1" customFormat="1" ht="21">
      <c r="A35" s="222" t="s">
        <v>260</v>
      </c>
      <c r="B35" s="222"/>
      <c r="C35" s="222"/>
      <c r="D35" s="222"/>
      <c r="E35" s="48"/>
      <c r="F35" s="48"/>
    </row>
    <row r="36" spans="1:6" s="1" customFormat="1" ht="21">
      <c r="A36" s="222" t="s">
        <v>261</v>
      </c>
      <c r="B36" s="222"/>
      <c r="C36" s="222"/>
      <c r="D36" s="222"/>
      <c r="E36" s="48"/>
      <c r="F36" s="48"/>
    </row>
    <row r="37" spans="1:6" s="3" customFormat="1" ht="23.25">
      <c r="A37" s="223" t="s">
        <v>129</v>
      </c>
      <c r="B37" s="223"/>
      <c r="C37" s="223"/>
      <c r="D37" s="223"/>
      <c r="E37" s="48"/>
      <c r="F37" s="48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</sheetData>
  <sheetProtection/>
  <mergeCells count="6">
    <mergeCell ref="A1:D1"/>
    <mergeCell ref="A2:D2"/>
    <mergeCell ref="A3:D3"/>
    <mergeCell ref="A35:D35"/>
    <mergeCell ref="A36:D36"/>
    <mergeCell ref="A37:D37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69"/>
  <sheetViews>
    <sheetView zoomScale="160" zoomScaleNormal="160" zoomScalePageLayoutView="0" workbookViewId="0" topLeftCell="A1">
      <selection activeCell="C8" sqref="C8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65" customFormat="1" ht="17.25">
      <c r="A1" s="273" t="s">
        <v>192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s="165" customFormat="1" ht="17.25">
      <c r="A2" s="273" t="s">
        <v>193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s="165" customFormat="1" ht="17.25">
      <c r="A3" s="274" t="s">
        <v>278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s="165" customFormat="1" ht="17.25">
      <c r="A4" s="166" t="s">
        <v>30</v>
      </c>
      <c r="B4" s="167" t="s">
        <v>27</v>
      </c>
      <c r="C4" s="168" t="s">
        <v>18</v>
      </c>
      <c r="D4" s="167" t="s">
        <v>194</v>
      </c>
      <c r="E4" s="168" t="s">
        <v>195</v>
      </c>
      <c r="F4" s="167" t="s">
        <v>196</v>
      </c>
      <c r="G4" s="168" t="s">
        <v>197</v>
      </c>
      <c r="H4" s="167" t="s">
        <v>198</v>
      </c>
      <c r="I4" s="168" t="s">
        <v>199</v>
      </c>
      <c r="J4" s="167" t="s">
        <v>200</v>
      </c>
      <c r="K4" s="168" t="s">
        <v>201</v>
      </c>
      <c r="L4" s="167" t="s">
        <v>202</v>
      </c>
      <c r="M4" s="168" t="s">
        <v>203</v>
      </c>
      <c r="N4" s="168" t="s">
        <v>204</v>
      </c>
      <c r="O4" s="168" t="s">
        <v>42</v>
      </c>
    </row>
    <row r="5" spans="1:15" s="165" customFormat="1" ht="17.25">
      <c r="A5" s="169"/>
      <c r="B5" s="170"/>
      <c r="C5" s="171"/>
      <c r="D5" s="170"/>
      <c r="E5" s="171" t="s">
        <v>205</v>
      </c>
      <c r="F5" s="170"/>
      <c r="G5" s="171"/>
      <c r="H5" s="170" t="s">
        <v>206</v>
      </c>
      <c r="I5" s="171" t="s">
        <v>207</v>
      </c>
      <c r="J5" s="170" t="s">
        <v>208</v>
      </c>
      <c r="K5" s="171" t="s">
        <v>209</v>
      </c>
      <c r="L5" s="170" t="s">
        <v>210</v>
      </c>
      <c r="M5" s="171"/>
      <c r="N5" s="171" t="s">
        <v>211</v>
      </c>
      <c r="O5" s="171"/>
    </row>
    <row r="6" spans="1:15" s="165" customFormat="1" ht="17.25">
      <c r="A6" s="169"/>
      <c r="B6" s="170"/>
      <c r="C6" s="171"/>
      <c r="D6" s="170"/>
      <c r="E6" s="171"/>
      <c r="F6" s="170"/>
      <c r="G6" s="171"/>
      <c r="H6" s="170"/>
      <c r="I6" s="172"/>
      <c r="J6" s="171" t="s">
        <v>212</v>
      </c>
      <c r="K6" s="170" t="s">
        <v>213</v>
      </c>
      <c r="L6" s="171" t="s">
        <v>214</v>
      </c>
      <c r="M6" s="173"/>
      <c r="N6" s="171"/>
      <c r="O6" s="171"/>
    </row>
    <row r="7" spans="1:15" s="165" customFormat="1" ht="17.25">
      <c r="A7" s="169"/>
      <c r="B7" s="170"/>
      <c r="C7" s="171"/>
      <c r="D7" s="170" t="s">
        <v>215</v>
      </c>
      <c r="E7" s="171" t="s">
        <v>216</v>
      </c>
      <c r="F7" s="170" t="s">
        <v>217</v>
      </c>
      <c r="G7" s="171" t="s">
        <v>218</v>
      </c>
      <c r="H7" s="170" t="s">
        <v>219</v>
      </c>
      <c r="I7" s="171" t="s">
        <v>220</v>
      </c>
      <c r="J7" s="170" t="s">
        <v>221</v>
      </c>
      <c r="K7" s="171" t="s">
        <v>222</v>
      </c>
      <c r="L7" s="170" t="s">
        <v>223</v>
      </c>
      <c r="M7" s="171" t="s">
        <v>224</v>
      </c>
      <c r="N7" s="171" t="s">
        <v>225</v>
      </c>
      <c r="O7" s="171" t="s">
        <v>226</v>
      </c>
    </row>
    <row r="8" spans="1:15" s="165" customFormat="1" ht="17.25">
      <c r="A8" s="198" t="s">
        <v>41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200"/>
    </row>
    <row r="9" spans="1:16" s="165" customFormat="1" ht="17.25">
      <c r="A9" s="200" t="s">
        <v>42</v>
      </c>
      <c r="B9" s="199">
        <v>2482000</v>
      </c>
      <c r="C9" s="199">
        <v>682224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2">
        <v>682224</v>
      </c>
      <c r="P9" s="184">
        <f>SUM(O9)</f>
        <v>682224</v>
      </c>
    </row>
    <row r="10" spans="1:16" s="207" customFormat="1" ht="17.25">
      <c r="A10" s="210" t="s">
        <v>248</v>
      </c>
      <c r="B10" s="211">
        <v>0</v>
      </c>
      <c r="C10" s="211">
        <v>4435880</v>
      </c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9">
        <v>4435880</v>
      </c>
      <c r="P10" s="206"/>
    </row>
    <row r="11" spans="1:16" s="285" customFormat="1" ht="17.25">
      <c r="A11" s="280" t="s">
        <v>143</v>
      </c>
      <c r="B11" s="281"/>
      <c r="C11" s="282">
        <v>5469317</v>
      </c>
      <c r="D11" s="281">
        <v>3934766</v>
      </c>
      <c r="E11" s="281"/>
      <c r="F11" s="281">
        <v>398106</v>
      </c>
      <c r="G11" s="281">
        <v>455228</v>
      </c>
      <c r="H11" s="281">
        <v>90000</v>
      </c>
      <c r="I11" s="281"/>
      <c r="J11" s="281"/>
      <c r="K11" s="281"/>
      <c r="L11" s="281">
        <v>479647</v>
      </c>
      <c r="M11" s="281">
        <v>111570</v>
      </c>
      <c r="N11" s="281"/>
      <c r="O11" s="283"/>
      <c r="P11" s="284"/>
    </row>
    <row r="12" spans="1:16" s="165" customFormat="1" ht="17.25">
      <c r="A12" s="200" t="s">
        <v>142</v>
      </c>
      <c r="B12" s="199"/>
      <c r="C12" s="203">
        <v>2451690</v>
      </c>
      <c r="D12" s="199">
        <v>663540</v>
      </c>
      <c r="E12" s="199"/>
      <c r="F12" s="199">
        <v>407100</v>
      </c>
      <c r="G12" s="199"/>
      <c r="H12" s="199">
        <v>62418</v>
      </c>
      <c r="I12" s="199">
        <v>1073832</v>
      </c>
      <c r="J12" s="199"/>
      <c r="K12" s="199"/>
      <c r="L12" s="199">
        <v>109800</v>
      </c>
      <c r="M12" s="199">
        <v>135000</v>
      </c>
      <c r="N12" s="199"/>
      <c r="O12" s="204"/>
      <c r="P12" s="184"/>
    </row>
    <row r="13" spans="1:16" s="207" customFormat="1" ht="17.25">
      <c r="A13" s="210" t="s">
        <v>265</v>
      </c>
      <c r="B13" s="211">
        <v>0</v>
      </c>
      <c r="C13" s="217">
        <v>324000</v>
      </c>
      <c r="D13" s="211"/>
      <c r="E13" s="211"/>
      <c r="F13" s="211">
        <v>324000</v>
      </c>
      <c r="G13" s="211"/>
      <c r="H13" s="211"/>
      <c r="I13" s="211"/>
      <c r="J13" s="211"/>
      <c r="K13" s="211"/>
      <c r="L13" s="211"/>
      <c r="M13" s="211"/>
      <c r="N13" s="211"/>
      <c r="O13" s="213"/>
      <c r="P13" s="206"/>
    </row>
    <row r="14" spans="1:16" s="165" customFormat="1" ht="17.25">
      <c r="A14" s="200" t="s">
        <v>7</v>
      </c>
      <c r="B14" s="205">
        <v>3724490</v>
      </c>
      <c r="C14" s="205">
        <v>574427.75</v>
      </c>
      <c r="D14" s="199">
        <v>182779.5</v>
      </c>
      <c r="E14" s="199">
        <v>86000</v>
      </c>
      <c r="F14" s="199">
        <v>24687.75</v>
      </c>
      <c r="G14" s="199">
        <v>170077</v>
      </c>
      <c r="H14" s="199">
        <v>17302</v>
      </c>
      <c r="I14" s="199"/>
      <c r="J14" s="199"/>
      <c r="K14" s="199"/>
      <c r="L14" s="199">
        <v>77116.5</v>
      </c>
      <c r="M14" s="199">
        <v>16465</v>
      </c>
      <c r="N14" s="199"/>
      <c r="O14" s="204"/>
      <c r="P14" s="184">
        <f aca="true" t="shared" si="0" ref="P14:P24">SUM(D14:O14)</f>
        <v>574427.75</v>
      </c>
    </row>
    <row r="15" spans="1:16" s="165" customFormat="1" ht="17.25">
      <c r="A15" s="200" t="s">
        <v>8</v>
      </c>
      <c r="B15" s="205">
        <v>6095400</v>
      </c>
      <c r="C15" s="205">
        <v>3012513.49</v>
      </c>
      <c r="D15" s="199">
        <v>1379811.95</v>
      </c>
      <c r="E15" s="199">
        <v>489372</v>
      </c>
      <c r="F15" s="199">
        <v>713554</v>
      </c>
      <c r="G15" s="199">
        <v>157869.54</v>
      </c>
      <c r="H15" s="199">
        <v>8900</v>
      </c>
      <c r="I15" s="199"/>
      <c r="J15" s="199">
        <v>129250</v>
      </c>
      <c r="K15" s="199">
        <v>89952</v>
      </c>
      <c r="L15" s="199">
        <v>41168</v>
      </c>
      <c r="M15" s="199">
        <v>2636</v>
      </c>
      <c r="N15" s="199"/>
      <c r="O15" s="204"/>
      <c r="P15" s="184">
        <f>SUM(D15:O15)</f>
        <v>3012513.49</v>
      </c>
    </row>
    <row r="16" spans="1:16" s="207" customFormat="1" ht="17.25">
      <c r="A16" s="210" t="s">
        <v>249</v>
      </c>
      <c r="B16" s="212">
        <v>0</v>
      </c>
      <c r="C16" s="212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3"/>
      <c r="P16" s="206"/>
    </row>
    <row r="17" spans="1:16" s="165" customFormat="1" ht="17.25">
      <c r="A17" s="200" t="s">
        <v>9</v>
      </c>
      <c r="B17" s="205">
        <v>4491840</v>
      </c>
      <c r="C17" s="205">
        <v>1359634.2</v>
      </c>
      <c r="D17" s="199">
        <v>294865</v>
      </c>
      <c r="E17" s="199"/>
      <c r="F17" s="199">
        <v>248566.2</v>
      </c>
      <c r="G17" s="199">
        <v>10516</v>
      </c>
      <c r="H17" s="199">
        <v>27477</v>
      </c>
      <c r="I17" s="199">
        <v>567783</v>
      </c>
      <c r="J17" s="199"/>
      <c r="K17" s="199"/>
      <c r="L17" s="199">
        <v>185499</v>
      </c>
      <c r="M17" s="199">
        <v>24928</v>
      </c>
      <c r="N17" s="199"/>
      <c r="O17" s="204"/>
      <c r="P17" s="187">
        <f t="shared" si="0"/>
        <v>1359634.2</v>
      </c>
    </row>
    <row r="18" spans="1:16" s="207" customFormat="1" ht="17.25">
      <c r="A18" s="210" t="s">
        <v>250</v>
      </c>
      <c r="B18" s="212">
        <v>0</v>
      </c>
      <c r="C18" s="212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3"/>
      <c r="P18" s="208"/>
    </row>
    <row r="19" spans="1:16" s="165" customFormat="1" ht="17.25">
      <c r="A19" s="200" t="s">
        <v>10</v>
      </c>
      <c r="B19" s="205">
        <v>510000</v>
      </c>
      <c r="C19" s="205">
        <v>235119.1</v>
      </c>
      <c r="D19" s="199">
        <v>231575.68</v>
      </c>
      <c r="E19" s="199"/>
      <c r="F19" s="199"/>
      <c r="G19" s="199"/>
      <c r="H19" s="199"/>
      <c r="I19" s="199"/>
      <c r="J19" s="199"/>
      <c r="K19" s="199"/>
      <c r="L19" s="199"/>
      <c r="M19" s="199">
        <v>3543.42</v>
      </c>
      <c r="N19" s="199"/>
      <c r="O19" s="204"/>
      <c r="P19" s="184">
        <f t="shared" si="0"/>
        <v>235119.1</v>
      </c>
    </row>
    <row r="20" spans="1:16" s="165" customFormat="1" ht="17.25">
      <c r="A20" s="200" t="s">
        <v>227</v>
      </c>
      <c r="B20" s="205">
        <v>1886300</v>
      </c>
      <c r="C20" s="205">
        <v>1380611</v>
      </c>
      <c r="D20" s="199">
        <v>45751</v>
      </c>
      <c r="E20" s="199"/>
      <c r="F20" s="199"/>
      <c r="G20" s="199">
        <v>77460</v>
      </c>
      <c r="H20" s="199">
        <v>1232400</v>
      </c>
      <c r="I20" s="199"/>
      <c r="J20" s="199"/>
      <c r="K20" s="199"/>
      <c r="L20" s="199">
        <v>25000</v>
      </c>
      <c r="M20" s="199"/>
      <c r="N20" s="199"/>
      <c r="O20" s="204"/>
      <c r="P20" s="187">
        <f t="shared" si="0"/>
        <v>1380611</v>
      </c>
    </row>
    <row r="21" spans="1:16" s="207" customFormat="1" ht="17.25">
      <c r="A21" s="210" t="s">
        <v>264</v>
      </c>
      <c r="B21" s="212">
        <v>0</v>
      </c>
      <c r="C21" s="212">
        <v>1823000</v>
      </c>
      <c r="D21" s="211">
        <v>0</v>
      </c>
      <c r="E21" s="211"/>
      <c r="F21" s="211"/>
      <c r="G21" s="211"/>
      <c r="H21" s="211"/>
      <c r="I21" s="211"/>
      <c r="J21" s="211"/>
      <c r="K21" s="211"/>
      <c r="L21" s="211">
        <v>1823000</v>
      </c>
      <c r="M21" s="211"/>
      <c r="N21" s="211"/>
      <c r="O21" s="213"/>
      <c r="P21" s="208"/>
    </row>
    <row r="22" spans="1:16" s="165" customFormat="1" ht="17.25">
      <c r="A22" s="200" t="s">
        <v>228</v>
      </c>
      <c r="B22" s="205">
        <v>10173800</v>
      </c>
      <c r="C22" s="205">
        <v>0</v>
      </c>
      <c r="D22" s="199">
        <v>0</v>
      </c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204"/>
      <c r="P22" s="187">
        <v>0</v>
      </c>
    </row>
    <row r="23" spans="1:16" s="165" customFormat="1" ht="17.25">
      <c r="A23" s="200" t="s">
        <v>11</v>
      </c>
      <c r="B23" s="205">
        <v>8503300</v>
      </c>
      <c r="C23" s="205">
        <v>1912843.2</v>
      </c>
      <c r="D23" s="199">
        <v>0</v>
      </c>
      <c r="E23" s="199"/>
      <c r="F23" s="199">
        <v>1840000</v>
      </c>
      <c r="G23" s="199"/>
      <c r="H23" s="199"/>
      <c r="I23" s="199"/>
      <c r="J23" s="199"/>
      <c r="K23" s="199"/>
      <c r="L23" s="199"/>
      <c r="M23" s="199"/>
      <c r="N23" s="199">
        <v>72843.2</v>
      </c>
      <c r="O23" s="204"/>
      <c r="P23" s="187">
        <f t="shared" si="0"/>
        <v>1912843.2</v>
      </c>
    </row>
    <row r="24" spans="1:16" s="165" customFormat="1" ht="17.25">
      <c r="A24" s="174" t="s">
        <v>18</v>
      </c>
      <c r="B24" s="196">
        <f aca="true" t="shared" si="1" ref="B24:O24">SUM(B9:B23)</f>
        <v>37867130</v>
      </c>
      <c r="C24" s="197">
        <f t="shared" si="1"/>
        <v>23661259.740000002</v>
      </c>
      <c r="D24" s="177">
        <f t="shared" si="1"/>
        <v>6733089.13</v>
      </c>
      <c r="E24" s="177">
        <f t="shared" si="1"/>
        <v>575372</v>
      </c>
      <c r="F24" s="177">
        <f t="shared" si="1"/>
        <v>3956013.95</v>
      </c>
      <c r="G24" s="177">
        <f t="shared" si="1"/>
        <v>871150.54</v>
      </c>
      <c r="H24" s="177">
        <f t="shared" si="1"/>
        <v>1438497</v>
      </c>
      <c r="I24" s="177">
        <f t="shared" si="1"/>
        <v>1641615</v>
      </c>
      <c r="J24" s="177">
        <f t="shared" si="1"/>
        <v>129250</v>
      </c>
      <c r="K24" s="177">
        <f t="shared" si="1"/>
        <v>89952</v>
      </c>
      <c r="L24" s="177">
        <f t="shared" si="1"/>
        <v>2741230.5</v>
      </c>
      <c r="M24" s="177">
        <f t="shared" si="1"/>
        <v>294142.42</v>
      </c>
      <c r="N24" s="177">
        <f t="shared" si="1"/>
        <v>72843.2</v>
      </c>
      <c r="O24" s="178">
        <f t="shared" si="1"/>
        <v>5118104</v>
      </c>
      <c r="P24" s="184">
        <f t="shared" si="0"/>
        <v>23661259.740000002</v>
      </c>
    </row>
    <row r="25" spans="1:15" s="165" customFormat="1" ht="17.25">
      <c r="A25" s="198" t="s">
        <v>32</v>
      </c>
      <c r="B25" s="199"/>
      <c r="C25" s="199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9"/>
    </row>
    <row r="26" spans="1:15" s="165" customFormat="1" ht="17.25">
      <c r="A26" s="200" t="s">
        <v>33</v>
      </c>
      <c r="B26" s="199">
        <v>3280000</v>
      </c>
      <c r="C26" s="205">
        <v>2508159.25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9"/>
    </row>
    <row r="27" spans="1:15" s="165" customFormat="1" ht="17.25">
      <c r="A27" s="200" t="s">
        <v>151</v>
      </c>
      <c r="B27" s="199">
        <v>662000</v>
      </c>
      <c r="C27" s="205">
        <v>531102.4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9"/>
    </row>
    <row r="28" spans="1:15" s="165" customFormat="1" ht="17.25">
      <c r="A28" s="200" t="s">
        <v>35</v>
      </c>
      <c r="B28" s="199">
        <v>550000</v>
      </c>
      <c r="C28" s="205">
        <v>476836.8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9" t="s">
        <v>129</v>
      </c>
    </row>
    <row r="29" spans="1:15" s="165" customFormat="1" ht="17.25">
      <c r="A29" s="200" t="s">
        <v>37</v>
      </c>
      <c r="B29" s="205">
        <v>70000</v>
      </c>
      <c r="C29" s="205">
        <v>63300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9"/>
    </row>
    <row r="30" spans="1:15" s="165" customFormat="1" ht="17.25">
      <c r="A30" s="200" t="s">
        <v>229</v>
      </c>
      <c r="B30" s="199">
        <v>38629210</v>
      </c>
      <c r="C30" s="205">
        <v>21215472.92</v>
      </c>
      <c r="D30" s="180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9"/>
    </row>
    <row r="31" spans="1:15" s="165" customFormat="1" ht="17.25">
      <c r="A31" s="200" t="s">
        <v>230</v>
      </c>
      <c r="B31" s="199">
        <v>10870000</v>
      </c>
      <c r="C31" s="205">
        <v>10354556</v>
      </c>
      <c r="D31" s="1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</row>
    <row r="32" spans="1:15" s="165" customFormat="1" ht="17.25">
      <c r="A32" s="210" t="s">
        <v>231</v>
      </c>
      <c r="B32" s="211">
        <v>0</v>
      </c>
      <c r="C32" s="212">
        <v>10993380</v>
      </c>
      <c r="D32" s="175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</row>
    <row r="33" spans="1:15" s="165" customFormat="1" ht="18" thickBot="1">
      <c r="A33" s="176" t="s">
        <v>18</v>
      </c>
      <c r="B33" s="181">
        <f>SUM(B26:B32)</f>
        <v>54061210</v>
      </c>
      <c r="C33" s="181">
        <f>SUM(C26:C32)</f>
        <v>46142807.370000005</v>
      </c>
      <c r="D33" s="182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</row>
    <row r="34" spans="1:15" s="165" customFormat="1" ht="18.75" thickBot="1" thickTop="1">
      <c r="A34" s="277" t="s">
        <v>232</v>
      </c>
      <c r="B34" s="278"/>
      <c r="C34" s="183">
        <f>C33-C24</f>
        <v>22481547.630000003</v>
      </c>
      <c r="D34" s="175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</row>
    <row r="35" s="165" customFormat="1" ht="18" thickTop="1"/>
    <row r="36" spans="1:15" s="165" customFormat="1" ht="17.25">
      <c r="A36" s="273" t="s">
        <v>192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</row>
    <row r="37" spans="1:15" s="165" customFormat="1" ht="17.25">
      <c r="A37" s="273" t="s">
        <v>193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</row>
    <row r="38" spans="1:15" s="165" customFormat="1" ht="17.25">
      <c r="A38" s="274" t="s">
        <v>278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</row>
    <row r="39" spans="1:15" s="165" customFormat="1" ht="17.25">
      <c r="A39" s="166" t="s">
        <v>30</v>
      </c>
      <c r="B39" s="167" t="s">
        <v>27</v>
      </c>
      <c r="C39" s="168" t="s">
        <v>18</v>
      </c>
      <c r="D39" s="167" t="s">
        <v>194</v>
      </c>
      <c r="E39" s="168" t="s">
        <v>195</v>
      </c>
      <c r="F39" s="167" t="s">
        <v>196</v>
      </c>
      <c r="G39" s="168" t="s">
        <v>197</v>
      </c>
      <c r="H39" s="167" t="s">
        <v>198</v>
      </c>
      <c r="I39" s="168" t="s">
        <v>199</v>
      </c>
      <c r="J39" s="167" t="s">
        <v>200</v>
      </c>
      <c r="K39" s="168" t="s">
        <v>201</v>
      </c>
      <c r="L39" s="167" t="s">
        <v>202</v>
      </c>
      <c r="M39" s="168" t="s">
        <v>203</v>
      </c>
      <c r="N39" s="168" t="s">
        <v>204</v>
      </c>
      <c r="O39" s="168" t="s">
        <v>42</v>
      </c>
    </row>
    <row r="40" spans="1:15" s="165" customFormat="1" ht="17.25">
      <c r="A40" s="169"/>
      <c r="B40" s="170"/>
      <c r="C40" s="171"/>
      <c r="D40" s="170"/>
      <c r="E40" s="171" t="s">
        <v>205</v>
      </c>
      <c r="F40" s="170"/>
      <c r="G40" s="171"/>
      <c r="H40" s="170" t="s">
        <v>206</v>
      </c>
      <c r="I40" s="171" t="s">
        <v>207</v>
      </c>
      <c r="J40" s="170" t="s">
        <v>208</v>
      </c>
      <c r="K40" s="171" t="s">
        <v>209</v>
      </c>
      <c r="L40" s="170" t="s">
        <v>210</v>
      </c>
      <c r="M40" s="171"/>
      <c r="N40" s="171" t="s">
        <v>211</v>
      </c>
      <c r="O40" s="171"/>
    </row>
    <row r="41" spans="1:15" s="165" customFormat="1" ht="17.25">
      <c r="A41" s="169"/>
      <c r="B41" s="170"/>
      <c r="C41" s="171"/>
      <c r="D41" s="170"/>
      <c r="E41" s="171"/>
      <c r="F41" s="170"/>
      <c r="G41" s="171"/>
      <c r="H41" s="170"/>
      <c r="I41" s="172"/>
      <c r="J41" s="171" t="s">
        <v>212</v>
      </c>
      <c r="K41" s="170" t="s">
        <v>213</v>
      </c>
      <c r="L41" s="171" t="s">
        <v>214</v>
      </c>
      <c r="M41" s="173"/>
      <c r="N41" s="171"/>
      <c r="O41" s="171"/>
    </row>
    <row r="42" spans="1:15" s="165" customFormat="1" ht="17.25">
      <c r="A42" s="169"/>
      <c r="B42" s="170"/>
      <c r="C42" s="171"/>
      <c r="D42" s="170" t="s">
        <v>215</v>
      </c>
      <c r="E42" s="171" t="s">
        <v>216</v>
      </c>
      <c r="F42" s="170" t="s">
        <v>217</v>
      </c>
      <c r="G42" s="171" t="s">
        <v>218</v>
      </c>
      <c r="H42" s="170" t="s">
        <v>219</v>
      </c>
      <c r="I42" s="171" t="s">
        <v>220</v>
      </c>
      <c r="J42" s="170" t="s">
        <v>221</v>
      </c>
      <c r="K42" s="171" t="s">
        <v>222</v>
      </c>
      <c r="L42" s="170" t="s">
        <v>223</v>
      </c>
      <c r="M42" s="171" t="s">
        <v>224</v>
      </c>
      <c r="N42" s="171" t="s">
        <v>225</v>
      </c>
      <c r="O42" s="171" t="s">
        <v>226</v>
      </c>
    </row>
    <row r="43" spans="1:15" s="165" customFormat="1" ht="17.25">
      <c r="A43" s="198" t="s">
        <v>41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1:16" s="165" customFormat="1" ht="17.25">
      <c r="A44" s="200" t="s">
        <v>42</v>
      </c>
      <c r="B44" s="199">
        <v>2482000</v>
      </c>
      <c r="C44" s="199">
        <v>682224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2">
        <v>682224</v>
      </c>
      <c r="P44" s="184">
        <f>SUM(O44)</f>
        <v>682224</v>
      </c>
    </row>
    <row r="45" spans="1:16" s="215" customFormat="1" ht="17.25">
      <c r="A45" s="210" t="s">
        <v>248</v>
      </c>
      <c r="B45" s="211">
        <v>0</v>
      </c>
      <c r="C45" s="211">
        <v>4435880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9">
        <v>4435880</v>
      </c>
      <c r="P45" s="216">
        <f>SUM(O45)</f>
        <v>4435880</v>
      </c>
    </row>
    <row r="46" spans="1:16" s="165" customFormat="1" ht="17.25">
      <c r="A46" s="200" t="s">
        <v>110</v>
      </c>
      <c r="B46" s="199">
        <v>3779640</v>
      </c>
      <c r="C46" s="203">
        <v>1889820</v>
      </c>
      <c r="D46" s="199">
        <v>1889820</v>
      </c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4"/>
      <c r="P46" s="184">
        <f>SUM(D46:O46)</f>
        <v>1889820</v>
      </c>
    </row>
    <row r="47" spans="1:16" s="165" customFormat="1" ht="17.25">
      <c r="A47" s="200" t="s">
        <v>111</v>
      </c>
      <c r="B47" s="199">
        <v>12414440</v>
      </c>
      <c r="C47" s="203">
        <v>6031187</v>
      </c>
      <c r="D47" s="199">
        <v>2708486</v>
      </c>
      <c r="E47" s="199"/>
      <c r="F47" s="199">
        <v>805206</v>
      </c>
      <c r="G47" s="199">
        <v>455228</v>
      </c>
      <c r="H47" s="199">
        <v>152418</v>
      </c>
      <c r="I47" s="199">
        <v>1073832</v>
      </c>
      <c r="J47" s="199"/>
      <c r="K47" s="199"/>
      <c r="L47" s="199">
        <v>589447</v>
      </c>
      <c r="M47" s="199">
        <v>246570</v>
      </c>
      <c r="N47" s="199"/>
      <c r="O47" s="204"/>
      <c r="P47" s="184">
        <f>SUM(D47:O47)</f>
        <v>6031187</v>
      </c>
    </row>
    <row r="48" spans="1:16" s="215" customFormat="1" ht="17.25">
      <c r="A48" s="210" t="s">
        <v>265</v>
      </c>
      <c r="B48" s="211">
        <v>0</v>
      </c>
      <c r="C48" s="217">
        <v>324000</v>
      </c>
      <c r="D48" s="211"/>
      <c r="E48" s="211"/>
      <c r="F48" s="211">
        <v>324000</v>
      </c>
      <c r="G48" s="211"/>
      <c r="H48" s="211"/>
      <c r="I48" s="211"/>
      <c r="J48" s="211"/>
      <c r="K48" s="211"/>
      <c r="L48" s="211"/>
      <c r="M48" s="211"/>
      <c r="N48" s="211"/>
      <c r="O48" s="213"/>
      <c r="P48" s="216"/>
    </row>
    <row r="49" spans="1:16" s="165" customFormat="1" ht="17.25">
      <c r="A49" s="200" t="s">
        <v>7</v>
      </c>
      <c r="B49" s="205">
        <v>3724490</v>
      </c>
      <c r="C49" s="205">
        <v>574427.75</v>
      </c>
      <c r="D49" s="199">
        <v>182779.5</v>
      </c>
      <c r="E49" s="199">
        <v>86000</v>
      </c>
      <c r="F49" s="199">
        <v>24687.75</v>
      </c>
      <c r="G49" s="199">
        <v>170077</v>
      </c>
      <c r="H49" s="199">
        <v>17302</v>
      </c>
      <c r="I49" s="199"/>
      <c r="J49" s="199"/>
      <c r="K49" s="199"/>
      <c r="L49" s="199">
        <v>77116.5</v>
      </c>
      <c r="M49" s="199">
        <v>16465</v>
      </c>
      <c r="N49" s="199"/>
      <c r="O49" s="204"/>
      <c r="P49" s="184">
        <f>SUM(D49:O49)</f>
        <v>574427.75</v>
      </c>
    </row>
    <row r="50" spans="1:16" s="165" customFormat="1" ht="17.25">
      <c r="A50" s="200" t="s">
        <v>8</v>
      </c>
      <c r="B50" s="205">
        <v>6095400</v>
      </c>
      <c r="C50" s="205">
        <v>3012513.49</v>
      </c>
      <c r="D50" s="199">
        <v>1379811.95</v>
      </c>
      <c r="E50" s="199">
        <v>489372</v>
      </c>
      <c r="F50" s="199">
        <v>713554</v>
      </c>
      <c r="G50" s="199">
        <v>157869.54</v>
      </c>
      <c r="H50" s="199">
        <v>8900</v>
      </c>
      <c r="I50" s="199"/>
      <c r="J50" s="199">
        <v>129250</v>
      </c>
      <c r="K50" s="199">
        <v>89952</v>
      </c>
      <c r="L50" s="199">
        <v>41168</v>
      </c>
      <c r="M50" s="199">
        <v>2636</v>
      </c>
      <c r="N50" s="199"/>
      <c r="O50" s="204"/>
      <c r="P50" s="184">
        <f>SUM(D50:O50)</f>
        <v>3012513.49</v>
      </c>
    </row>
    <row r="51" spans="1:16" s="215" customFormat="1" ht="17.25">
      <c r="A51" s="210" t="s">
        <v>249</v>
      </c>
      <c r="B51" s="212">
        <v>0</v>
      </c>
      <c r="C51" s="212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3"/>
      <c r="P51" s="216"/>
    </row>
    <row r="52" spans="1:16" s="165" customFormat="1" ht="17.25">
      <c r="A52" s="200" t="s">
        <v>9</v>
      </c>
      <c r="B52" s="205">
        <v>4491840</v>
      </c>
      <c r="C52" s="205">
        <v>1359634.2</v>
      </c>
      <c r="D52" s="199">
        <v>294865</v>
      </c>
      <c r="E52" s="199"/>
      <c r="F52" s="199">
        <v>248566.2</v>
      </c>
      <c r="G52" s="199">
        <v>10516</v>
      </c>
      <c r="H52" s="199">
        <v>27477</v>
      </c>
      <c r="I52" s="199">
        <v>567783</v>
      </c>
      <c r="J52" s="199"/>
      <c r="K52" s="199"/>
      <c r="L52" s="199">
        <v>185499</v>
      </c>
      <c r="M52" s="199">
        <v>24928</v>
      </c>
      <c r="N52" s="199"/>
      <c r="O52" s="204"/>
      <c r="P52" s="187">
        <f>SUM(D52:O52)</f>
        <v>1359634.2</v>
      </c>
    </row>
    <row r="53" spans="1:16" s="215" customFormat="1" ht="17.25">
      <c r="A53" s="210" t="s">
        <v>250</v>
      </c>
      <c r="B53" s="212">
        <v>0</v>
      </c>
      <c r="C53" s="212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3"/>
      <c r="P53" s="214"/>
    </row>
    <row r="54" spans="1:16" s="165" customFormat="1" ht="17.25">
      <c r="A54" s="200" t="s">
        <v>10</v>
      </c>
      <c r="B54" s="205">
        <v>510000</v>
      </c>
      <c r="C54" s="205">
        <v>235119.1</v>
      </c>
      <c r="D54" s="199">
        <v>231575.68</v>
      </c>
      <c r="E54" s="199"/>
      <c r="F54" s="199"/>
      <c r="G54" s="199"/>
      <c r="H54" s="199"/>
      <c r="I54" s="199"/>
      <c r="J54" s="199"/>
      <c r="K54" s="199"/>
      <c r="L54" s="199"/>
      <c r="M54" s="199">
        <v>3543.42</v>
      </c>
      <c r="N54" s="199"/>
      <c r="O54" s="204"/>
      <c r="P54" s="184">
        <f>SUM(D54:O54)</f>
        <v>235119.1</v>
      </c>
    </row>
    <row r="55" spans="1:16" s="165" customFormat="1" ht="17.25">
      <c r="A55" s="200" t="s">
        <v>227</v>
      </c>
      <c r="B55" s="205">
        <v>1886300</v>
      </c>
      <c r="C55" s="205">
        <v>1380611</v>
      </c>
      <c r="D55" s="199">
        <v>45751</v>
      </c>
      <c r="E55" s="199"/>
      <c r="F55" s="199"/>
      <c r="G55" s="199">
        <v>77460</v>
      </c>
      <c r="H55" s="199">
        <v>1232400</v>
      </c>
      <c r="I55" s="199"/>
      <c r="J55" s="199"/>
      <c r="K55" s="199"/>
      <c r="L55" s="199">
        <v>25000</v>
      </c>
      <c r="M55" s="199"/>
      <c r="N55" s="199"/>
      <c r="O55" s="204"/>
      <c r="P55" s="187">
        <f>SUM(D55:O55)</f>
        <v>1380611</v>
      </c>
    </row>
    <row r="56" spans="1:16" s="215" customFormat="1" ht="17.25">
      <c r="A56" s="210" t="s">
        <v>264</v>
      </c>
      <c r="B56" s="212">
        <v>0</v>
      </c>
      <c r="C56" s="212">
        <v>1823000</v>
      </c>
      <c r="D56" s="211">
        <v>0</v>
      </c>
      <c r="E56" s="211"/>
      <c r="F56" s="211"/>
      <c r="G56" s="211"/>
      <c r="H56" s="211"/>
      <c r="I56" s="211"/>
      <c r="J56" s="211"/>
      <c r="K56" s="211"/>
      <c r="L56" s="211">
        <v>1823000</v>
      </c>
      <c r="M56" s="211"/>
      <c r="N56" s="211"/>
      <c r="O56" s="213"/>
      <c r="P56" s="214"/>
    </row>
    <row r="57" spans="1:16" s="165" customFormat="1" ht="17.25">
      <c r="A57" s="200" t="s">
        <v>228</v>
      </c>
      <c r="B57" s="205">
        <v>10173800</v>
      </c>
      <c r="C57" s="205">
        <v>0</v>
      </c>
      <c r="D57" s="199">
        <v>0</v>
      </c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204"/>
      <c r="P57" s="187">
        <v>0</v>
      </c>
    </row>
    <row r="58" spans="1:16" s="165" customFormat="1" ht="17.25">
      <c r="A58" s="200" t="s">
        <v>11</v>
      </c>
      <c r="B58" s="205">
        <v>8503300</v>
      </c>
      <c r="C58" s="205">
        <v>1912843.2</v>
      </c>
      <c r="D58" s="199">
        <v>0</v>
      </c>
      <c r="E58" s="199"/>
      <c r="F58" s="199">
        <v>1840000</v>
      </c>
      <c r="G58" s="199"/>
      <c r="H58" s="199"/>
      <c r="I58" s="199"/>
      <c r="J58" s="199"/>
      <c r="K58" s="199"/>
      <c r="L58" s="199"/>
      <c r="M58" s="199"/>
      <c r="N58" s="199">
        <v>72843.2</v>
      </c>
      <c r="O58" s="204"/>
      <c r="P58" s="187">
        <f>SUM(D58:O58)</f>
        <v>1912843.2</v>
      </c>
    </row>
    <row r="59" spans="1:16" s="165" customFormat="1" ht="17.25">
      <c r="A59" s="174" t="s">
        <v>18</v>
      </c>
      <c r="B59" s="196">
        <f aca="true" t="shared" si="2" ref="B59:O59">SUM(B44:B58)</f>
        <v>54061210</v>
      </c>
      <c r="C59" s="197">
        <f t="shared" si="2"/>
        <v>23661259.740000002</v>
      </c>
      <c r="D59" s="177">
        <f t="shared" si="2"/>
        <v>6733089.13</v>
      </c>
      <c r="E59" s="177">
        <f t="shared" si="2"/>
        <v>575372</v>
      </c>
      <c r="F59" s="177">
        <f t="shared" si="2"/>
        <v>3956013.95</v>
      </c>
      <c r="G59" s="177">
        <f t="shared" si="2"/>
        <v>871150.54</v>
      </c>
      <c r="H59" s="177">
        <f t="shared" si="2"/>
        <v>1438497</v>
      </c>
      <c r="I59" s="177">
        <f t="shared" si="2"/>
        <v>1641615</v>
      </c>
      <c r="J59" s="177">
        <f t="shared" si="2"/>
        <v>129250</v>
      </c>
      <c r="K59" s="177">
        <f t="shared" si="2"/>
        <v>89952</v>
      </c>
      <c r="L59" s="177">
        <f t="shared" si="2"/>
        <v>2741230.5</v>
      </c>
      <c r="M59" s="177">
        <f t="shared" si="2"/>
        <v>294142.42</v>
      </c>
      <c r="N59" s="177">
        <f t="shared" si="2"/>
        <v>72843.2</v>
      </c>
      <c r="O59" s="178">
        <f t="shared" si="2"/>
        <v>5118104</v>
      </c>
      <c r="P59" s="184">
        <f>SUM(D59:O59)</f>
        <v>23661259.740000002</v>
      </c>
    </row>
    <row r="60" spans="1:15" s="165" customFormat="1" ht="17.25">
      <c r="A60" s="198" t="s">
        <v>32</v>
      </c>
      <c r="B60" s="199"/>
      <c r="C60" s="199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9"/>
    </row>
    <row r="61" spans="1:15" s="165" customFormat="1" ht="17.25">
      <c r="A61" s="200" t="s">
        <v>33</v>
      </c>
      <c r="B61" s="199">
        <v>3280000</v>
      </c>
      <c r="C61" s="205">
        <v>2508159.25</v>
      </c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9"/>
    </row>
    <row r="62" spans="1:15" s="165" customFormat="1" ht="17.25">
      <c r="A62" s="200" t="s">
        <v>151</v>
      </c>
      <c r="B62" s="199">
        <v>662000</v>
      </c>
      <c r="C62" s="205">
        <v>531102.4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9"/>
    </row>
    <row r="63" spans="1:15" s="165" customFormat="1" ht="17.25">
      <c r="A63" s="200" t="s">
        <v>35</v>
      </c>
      <c r="B63" s="199">
        <v>550000</v>
      </c>
      <c r="C63" s="205">
        <v>476836.8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9" t="s">
        <v>129</v>
      </c>
    </row>
    <row r="64" spans="1:15" s="165" customFormat="1" ht="17.25">
      <c r="A64" s="200" t="s">
        <v>37</v>
      </c>
      <c r="B64" s="205">
        <v>70000</v>
      </c>
      <c r="C64" s="205">
        <v>63300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9"/>
    </row>
    <row r="65" spans="1:15" s="165" customFormat="1" ht="17.25">
      <c r="A65" s="200" t="s">
        <v>229</v>
      </c>
      <c r="B65" s="199">
        <v>38629210</v>
      </c>
      <c r="C65" s="205">
        <v>21215472.92</v>
      </c>
      <c r="D65" s="180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9"/>
    </row>
    <row r="66" spans="1:15" s="165" customFormat="1" ht="17.25">
      <c r="A66" s="200" t="s">
        <v>230</v>
      </c>
      <c r="B66" s="199">
        <v>10870000</v>
      </c>
      <c r="C66" s="205">
        <v>10354556</v>
      </c>
      <c r="D66" s="1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</row>
    <row r="67" spans="1:15" s="165" customFormat="1" ht="17.25">
      <c r="A67" s="210" t="s">
        <v>231</v>
      </c>
      <c r="B67" s="211">
        <v>0</v>
      </c>
      <c r="C67" s="212">
        <v>10993380</v>
      </c>
      <c r="D67" s="175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</row>
    <row r="68" spans="1:15" s="165" customFormat="1" ht="18" thickBot="1">
      <c r="A68" s="176" t="s">
        <v>18</v>
      </c>
      <c r="B68" s="181">
        <f>SUM(B61:B67)</f>
        <v>54061210</v>
      </c>
      <c r="C68" s="181">
        <f>SUM(C61:C67)</f>
        <v>46142807.370000005</v>
      </c>
      <c r="D68" s="182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</row>
    <row r="69" spans="1:15" s="165" customFormat="1" ht="18.75" thickBot="1" thickTop="1">
      <c r="A69" s="277" t="s">
        <v>232</v>
      </c>
      <c r="B69" s="278"/>
      <c r="C69" s="183">
        <f>C68-C59</f>
        <v>22481547.630000003</v>
      </c>
      <c r="D69" s="175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</row>
    <row r="70" s="165" customFormat="1" ht="18" thickTop="1"/>
    <row r="71" s="165" customFormat="1" ht="17.25"/>
    <row r="72" s="165" customFormat="1" ht="17.25"/>
    <row r="73" s="165" customFormat="1" ht="17.25"/>
    <row r="74" s="165" customFormat="1" ht="17.25"/>
    <row r="75" s="165" customFormat="1" ht="17.25"/>
    <row r="76" s="165" customFormat="1" ht="17.25"/>
    <row r="77" s="165" customFormat="1" ht="17.25"/>
    <row r="78" s="165" customFormat="1" ht="17.25"/>
    <row r="79" s="165" customFormat="1" ht="17.25"/>
    <row r="80" s="165" customFormat="1" ht="17.25"/>
    <row r="81" s="165" customFormat="1" ht="17.25"/>
    <row r="82" s="165" customFormat="1" ht="17.25"/>
    <row r="83" s="165" customFormat="1" ht="17.25"/>
    <row r="84" s="165" customFormat="1" ht="17.25"/>
    <row r="85" s="165" customFormat="1" ht="17.25"/>
    <row r="86" s="165" customFormat="1" ht="17.25"/>
    <row r="87" s="165" customFormat="1" ht="17.25"/>
    <row r="88" s="165" customFormat="1" ht="17.25"/>
    <row r="89" s="165" customFormat="1" ht="17.25"/>
    <row r="90" s="165" customFormat="1" ht="17.25"/>
    <row r="91" s="165" customFormat="1" ht="17.25"/>
    <row r="92" s="165" customFormat="1" ht="17.25"/>
    <row r="93" s="165" customFormat="1" ht="17.25"/>
    <row r="94" s="165" customFormat="1" ht="17.25"/>
    <row r="95" s="165" customFormat="1" ht="17.25"/>
    <row r="96" s="165" customFormat="1" ht="17.25"/>
    <row r="97" s="165" customFormat="1" ht="17.25"/>
    <row r="98" s="165" customFormat="1" ht="17.25"/>
    <row r="99" s="165" customFormat="1" ht="17.25"/>
    <row r="100" s="165" customFormat="1" ht="17.25"/>
    <row r="101" s="165" customFormat="1" ht="17.25"/>
    <row r="102" s="165" customFormat="1" ht="17.25"/>
    <row r="103" s="165" customFormat="1" ht="17.25"/>
    <row r="104" s="165" customFormat="1" ht="17.25"/>
    <row r="105" s="165" customFormat="1" ht="17.25"/>
    <row r="106" s="165" customFormat="1" ht="17.25"/>
    <row r="107" s="165" customFormat="1" ht="17.25"/>
    <row r="108" s="165" customFormat="1" ht="17.25"/>
    <row r="109" s="165" customFormat="1" ht="17.25"/>
    <row r="110" s="165" customFormat="1" ht="17.25"/>
    <row r="111" s="165" customFormat="1" ht="17.25"/>
    <row r="112" s="165" customFormat="1" ht="17.25"/>
    <row r="113" s="164" customFormat="1" ht="17.25"/>
    <row r="114" s="164" customFormat="1" ht="17.25"/>
    <row r="115" s="164" customFormat="1" ht="17.25"/>
    <row r="116" s="164" customFormat="1" ht="17.25"/>
    <row r="117" s="164" customFormat="1" ht="17.25"/>
    <row r="118" s="164" customFormat="1" ht="17.25"/>
    <row r="119" s="164" customFormat="1" ht="17.25"/>
    <row r="120" s="164" customFormat="1" ht="17.25"/>
    <row r="121" s="164" customFormat="1" ht="17.25"/>
    <row r="122" s="164" customFormat="1" ht="17.25"/>
    <row r="123" s="164" customFormat="1" ht="17.25"/>
    <row r="124" s="164" customFormat="1" ht="17.25"/>
    <row r="125" s="164" customFormat="1" ht="17.25"/>
    <row r="126" s="164" customFormat="1" ht="17.25"/>
    <row r="127" s="164" customFormat="1" ht="17.25"/>
    <row r="128" s="164" customFormat="1" ht="17.25"/>
    <row r="129" s="164" customFormat="1" ht="17.25"/>
    <row r="130" s="164" customFormat="1" ht="17.25"/>
  </sheetData>
  <sheetProtection/>
  <mergeCells count="16">
    <mergeCell ref="E67:O67"/>
    <mergeCell ref="E68:O68"/>
    <mergeCell ref="A69:B69"/>
    <mergeCell ref="E69:O69"/>
    <mergeCell ref="A34:B34"/>
    <mergeCell ref="E34:O34"/>
    <mergeCell ref="A36:O36"/>
    <mergeCell ref="A37:O37"/>
    <mergeCell ref="A38:O38"/>
    <mergeCell ref="E66:O66"/>
    <mergeCell ref="A1:O1"/>
    <mergeCell ref="A2:O2"/>
    <mergeCell ref="A3:O3"/>
    <mergeCell ref="E31:O31"/>
    <mergeCell ref="E32:O32"/>
    <mergeCell ref="E33:O33"/>
  </mergeCells>
  <printOptions/>
  <pageMargins left="0.15748031496062992" right="0.5118110236220472" top="0.2755905511811024" bottom="0.16" header="0.2362204724409449" footer="0.1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1"/>
  <sheetViews>
    <sheetView zoomScale="186" zoomScaleNormal="186" zoomScalePageLayoutView="0" workbookViewId="0" topLeftCell="A1">
      <selection activeCell="D30" sqref="D30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224" t="s">
        <v>71</v>
      </c>
      <c r="B1" s="224"/>
      <c r="C1" s="224"/>
      <c r="D1" s="224"/>
    </row>
    <row r="2" spans="1:4" s="27" customFormat="1" ht="19.5">
      <c r="A2" s="224" t="s">
        <v>77</v>
      </c>
      <c r="B2" s="224"/>
      <c r="C2" s="224"/>
      <c r="D2" s="224"/>
    </row>
    <row r="3" spans="1:4" s="27" customFormat="1" ht="19.5">
      <c r="A3" s="224" t="s">
        <v>268</v>
      </c>
      <c r="B3" s="224"/>
      <c r="C3" s="224"/>
      <c r="D3" s="224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75</v>
      </c>
      <c r="B6" s="33" t="s">
        <v>76</v>
      </c>
      <c r="C6" s="34">
        <v>0</v>
      </c>
      <c r="D6" s="34"/>
    </row>
    <row r="7" spans="1:4" s="27" customFormat="1" ht="19.5">
      <c r="A7" s="32" t="s">
        <v>72</v>
      </c>
      <c r="B7" s="33" t="s">
        <v>20</v>
      </c>
      <c r="C7" s="34">
        <v>2835741.85</v>
      </c>
      <c r="D7" s="34"/>
    </row>
    <row r="8" spans="1:4" s="27" customFormat="1" ht="19.5">
      <c r="A8" s="32" t="s">
        <v>116</v>
      </c>
      <c r="B8" s="33" t="s">
        <v>21</v>
      </c>
      <c r="C8" s="34">
        <v>17029072.93</v>
      </c>
      <c r="D8" s="34"/>
    </row>
    <row r="9" spans="1:4" s="27" customFormat="1" ht="19.5">
      <c r="A9" s="32" t="s">
        <v>246</v>
      </c>
      <c r="B9" s="33" t="s">
        <v>20</v>
      </c>
      <c r="C9" s="34">
        <v>25700822.13</v>
      </c>
      <c r="D9" s="34"/>
    </row>
    <row r="10" spans="1:4" s="27" customFormat="1" ht="19.5">
      <c r="A10" s="32" t="s">
        <v>247</v>
      </c>
      <c r="B10" s="33" t="s">
        <v>20</v>
      </c>
      <c r="C10" s="34">
        <v>427486.41</v>
      </c>
      <c r="D10" s="34"/>
    </row>
    <row r="11" spans="1:4" s="27" customFormat="1" ht="19.5">
      <c r="A11" s="32" t="s">
        <v>244</v>
      </c>
      <c r="B11" s="33" t="s">
        <v>21</v>
      </c>
      <c r="C11" s="34">
        <v>20235643.84</v>
      </c>
      <c r="D11" s="34"/>
    </row>
    <row r="12" spans="1:4" s="27" customFormat="1" ht="19.5">
      <c r="A12" s="32" t="s">
        <v>140</v>
      </c>
      <c r="B12" s="33" t="s">
        <v>189</v>
      </c>
      <c r="C12" s="34">
        <v>60000</v>
      </c>
      <c r="D12" s="34"/>
    </row>
    <row r="13" spans="1:4" s="27" customFormat="1" ht="19.5">
      <c r="A13" s="32" t="s">
        <v>141</v>
      </c>
      <c r="B13" s="33" t="s">
        <v>190</v>
      </c>
      <c r="C13" s="34">
        <v>72114.03</v>
      </c>
      <c r="D13" s="34"/>
    </row>
    <row r="14" spans="1:4" s="27" customFormat="1" ht="19.5">
      <c r="A14" s="32" t="s">
        <v>5</v>
      </c>
      <c r="B14" s="33" t="s">
        <v>69</v>
      </c>
      <c r="C14" s="35">
        <v>381488</v>
      </c>
      <c r="D14" s="34"/>
    </row>
    <row r="15" spans="1:4" s="27" customFormat="1" ht="19.5">
      <c r="A15" s="32" t="s">
        <v>133</v>
      </c>
      <c r="B15" s="33">
        <v>704</v>
      </c>
      <c r="C15" s="35">
        <v>0</v>
      </c>
      <c r="D15" s="34"/>
    </row>
    <row r="16" spans="1:4" s="27" customFormat="1" ht="19.5">
      <c r="A16" s="32" t="s">
        <v>6</v>
      </c>
      <c r="B16" s="33">
        <v>510000</v>
      </c>
      <c r="C16" s="35">
        <v>682224</v>
      </c>
      <c r="D16" s="34"/>
    </row>
    <row r="17" spans="1:4" s="27" customFormat="1" ht="19.5">
      <c r="A17" s="32" t="s">
        <v>110</v>
      </c>
      <c r="B17" s="33">
        <v>521000</v>
      </c>
      <c r="C17" s="34">
        <v>1889820</v>
      </c>
      <c r="D17" s="34"/>
    </row>
    <row r="18" spans="1:4" s="27" customFormat="1" ht="19.5">
      <c r="A18" s="32" t="s">
        <v>111</v>
      </c>
      <c r="B18" s="33">
        <v>522000</v>
      </c>
      <c r="C18" s="34">
        <v>6031187</v>
      </c>
      <c r="D18" s="34"/>
    </row>
    <row r="19" spans="1:4" s="27" customFormat="1" ht="19.5">
      <c r="A19" s="32" t="s">
        <v>7</v>
      </c>
      <c r="B19" s="33">
        <v>531000</v>
      </c>
      <c r="C19" s="34">
        <v>574428.25</v>
      </c>
      <c r="D19" s="34"/>
    </row>
    <row r="20" spans="1:4" s="27" customFormat="1" ht="19.5">
      <c r="A20" s="32" t="s">
        <v>8</v>
      </c>
      <c r="B20" s="33">
        <v>532000</v>
      </c>
      <c r="C20" s="34">
        <v>3012513.49</v>
      </c>
      <c r="D20" s="34"/>
    </row>
    <row r="21" spans="1:4" s="27" customFormat="1" ht="19.5">
      <c r="A21" s="32" t="s">
        <v>9</v>
      </c>
      <c r="B21" s="33">
        <v>533000</v>
      </c>
      <c r="C21" s="34">
        <v>1359634.2</v>
      </c>
      <c r="D21" s="34"/>
    </row>
    <row r="22" spans="1:4" s="27" customFormat="1" ht="19.5">
      <c r="A22" s="32" t="s">
        <v>10</v>
      </c>
      <c r="B22" s="33">
        <v>534000</v>
      </c>
      <c r="C22" s="34">
        <v>235119.1</v>
      </c>
      <c r="D22" s="34"/>
    </row>
    <row r="23" spans="1:4" s="27" customFormat="1" ht="19.5">
      <c r="A23" s="32" t="s">
        <v>12</v>
      </c>
      <c r="B23" s="33">
        <v>541000</v>
      </c>
      <c r="C23" s="34">
        <v>1380611</v>
      </c>
      <c r="D23" s="34"/>
    </row>
    <row r="24" spans="1:4" s="27" customFormat="1" ht="19.5">
      <c r="A24" s="32" t="s">
        <v>13</v>
      </c>
      <c r="B24" s="33">
        <v>542000</v>
      </c>
      <c r="C24" s="34">
        <v>0</v>
      </c>
      <c r="D24" s="34"/>
    </row>
    <row r="25" spans="1:4" s="27" customFormat="1" ht="19.5">
      <c r="A25" s="32" t="s">
        <v>11</v>
      </c>
      <c r="B25" s="33">
        <v>560000</v>
      </c>
      <c r="C25" s="34">
        <v>1912843.2</v>
      </c>
      <c r="D25" s="34"/>
    </row>
    <row r="26" spans="1:4" s="27" customFormat="1" ht="21">
      <c r="A26" s="32" t="s">
        <v>119</v>
      </c>
      <c r="B26" s="33">
        <v>821</v>
      </c>
      <c r="C26" s="194"/>
      <c r="D26" s="195">
        <v>35149427.37</v>
      </c>
    </row>
    <row r="27" spans="1:4" s="27" customFormat="1" ht="19.5">
      <c r="A27" s="32" t="s">
        <v>14</v>
      </c>
      <c r="B27" s="33">
        <v>700</v>
      </c>
      <c r="C27" s="34"/>
      <c r="D27" s="34">
        <v>12550851.32</v>
      </c>
    </row>
    <row r="28" spans="1:4" s="27" customFormat="1" ht="19.5">
      <c r="A28" s="32" t="s">
        <v>70</v>
      </c>
      <c r="B28" s="33"/>
      <c r="C28" s="34"/>
      <c r="D28" s="34">
        <v>20007218.05</v>
      </c>
    </row>
    <row r="29" spans="1:4" s="27" customFormat="1" ht="19.5">
      <c r="A29" s="32" t="s">
        <v>120</v>
      </c>
      <c r="B29" s="33">
        <v>900</v>
      </c>
      <c r="C29" s="34"/>
      <c r="D29" s="34">
        <v>1986175.69</v>
      </c>
    </row>
    <row r="30" spans="1:4" s="27" customFormat="1" ht="19.5">
      <c r="A30" s="32" t="s">
        <v>121</v>
      </c>
      <c r="B30" s="33"/>
      <c r="C30" s="34"/>
      <c r="D30" s="34">
        <v>1946149</v>
      </c>
    </row>
    <row r="31" spans="1:4" s="27" customFormat="1" ht="19.5">
      <c r="A31" s="32" t="s">
        <v>122</v>
      </c>
      <c r="B31" s="33">
        <v>600</v>
      </c>
      <c r="C31" s="34"/>
      <c r="D31" s="34">
        <v>7764590</v>
      </c>
    </row>
    <row r="32" spans="1:4" s="27" customFormat="1" ht="19.5">
      <c r="A32" s="32" t="s">
        <v>126</v>
      </c>
      <c r="B32" s="33"/>
      <c r="C32" s="34"/>
      <c r="D32" s="34">
        <v>4410500</v>
      </c>
    </row>
    <row r="33" spans="1:4" s="27" customFormat="1" ht="19.5">
      <c r="A33" s="32" t="s">
        <v>259</v>
      </c>
      <c r="B33" s="108"/>
      <c r="C33" s="34"/>
      <c r="D33" s="34">
        <v>410</v>
      </c>
    </row>
    <row r="34" spans="1:4" s="27" customFormat="1" ht="19.5">
      <c r="A34" s="109" t="s">
        <v>252</v>
      </c>
      <c r="B34" s="108"/>
      <c r="C34" s="34"/>
      <c r="D34" s="34">
        <v>5428</v>
      </c>
    </row>
    <row r="35" spans="1:4" s="27" customFormat="1" ht="20.25" thickBot="1">
      <c r="A35" s="36" t="s">
        <v>18</v>
      </c>
      <c r="B35" s="37"/>
      <c r="C35" s="38">
        <f>SUM(C5:C32)</f>
        <v>83820749.42999999</v>
      </c>
      <c r="D35" s="38">
        <f>SUM(D5:D34)</f>
        <v>83820749.42999999</v>
      </c>
    </row>
    <row r="36" spans="1:4" s="27" customFormat="1" ht="20.25" thickTop="1">
      <c r="A36" s="39"/>
      <c r="B36" s="39"/>
      <c r="C36" s="40"/>
      <c r="D36" s="40"/>
    </row>
    <row r="37" spans="1:4" s="27" customFormat="1" ht="19.5">
      <c r="A37" s="39"/>
      <c r="B37" s="39"/>
      <c r="C37" s="40"/>
      <c r="D37" s="40"/>
    </row>
    <row r="38" spans="1:4" s="27" customFormat="1" ht="19.5">
      <c r="A38" s="39"/>
      <c r="B38" s="39"/>
      <c r="C38" s="40"/>
      <c r="D38" s="40"/>
    </row>
    <row r="39" spans="1:4" s="27" customFormat="1" ht="15.75" customHeight="1">
      <c r="A39" s="39"/>
      <c r="B39" s="39"/>
      <c r="C39" s="40"/>
      <c r="D39" s="40"/>
    </row>
    <row r="40" spans="1:6" s="27" customFormat="1" ht="21">
      <c r="A40" s="222" t="s">
        <v>239</v>
      </c>
      <c r="B40" s="222"/>
      <c r="C40" s="222"/>
      <c r="D40" s="222"/>
      <c r="E40" s="48"/>
      <c r="F40" s="48"/>
    </row>
    <row r="41" spans="1:6" s="27" customFormat="1" ht="21">
      <c r="A41" s="222" t="s">
        <v>238</v>
      </c>
      <c r="B41" s="222"/>
      <c r="C41" s="222"/>
      <c r="D41" s="222"/>
      <c r="E41" s="48"/>
      <c r="F41" s="48"/>
    </row>
    <row r="42" spans="1:6" s="27" customFormat="1" ht="21">
      <c r="A42" s="223" t="s">
        <v>129</v>
      </c>
      <c r="B42" s="223"/>
      <c r="C42" s="223"/>
      <c r="D42" s="223"/>
      <c r="E42" s="48"/>
      <c r="F42" s="48"/>
    </row>
    <row r="43" spans="1:4" s="27" customFormat="1" ht="19.5">
      <c r="A43" s="41"/>
      <c r="B43" s="41"/>
      <c r="C43" s="41"/>
      <c r="D43" s="41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7" customFormat="1" ht="19.5">
      <c r="A103" s="41"/>
      <c r="B103" s="41"/>
      <c r="C103" s="41"/>
      <c r="D103" s="41"/>
    </row>
    <row r="104" spans="1:4" s="2" customFormat="1" ht="24">
      <c r="A104" s="3"/>
      <c r="B104" s="3"/>
      <c r="C104" s="3"/>
      <c r="D104" s="3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19" customFormat="1" ht="23.25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2" customFormat="1" ht="24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1"/>
      <c r="B238" s="1"/>
      <c r="C238" s="1"/>
      <c r="D238" s="1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</sheetData>
  <sheetProtection/>
  <mergeCells count="6">
    <mergeCell ref="A1:D1"/>
    <mergeCell ref="A2:D2"/>
    <mergeCell ref="A3:D3"/>
    <mergeCell ref="A40:D40"/>
    <mergeCell ref="A41:D41"/>
    <mergeCell ref="A42:D42"/>
  </mergeCells>
  <printOptions/>
  <pageMargins left="0.7480314960629921" right="0.34" top="0.4" bottom="0.51" header="0.1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92"/>
  <sheetViews>
    <sheetView zoomScale="150" zoomScaleNormal="150" zoomScalePageLayoutView="0" workbookViewId="0" topLeftCell="A1">
      <selection activeCell="A67" sqref="A67:F67"/>
    </sheetView>
  </sheetViews>
  <sheetFormatPr defaultColWidth="9.140625" defaultRowHeight="21.75"/>
  <cols>
    <col min="1" max="1" width="49.421875" style="19" customWidth="1"/>
    <col min="2" max="2" width="9.28125" style="153" customWidth="1"/>
    <col min="3" max="4" width="15.28125" style="106" customWidth="1"/>
    <col min="5" max="5" width="15.7109375" style="19" customWidth="1"/>
    <col min="6" max="6" width="3.00390625" style="45" hidden="1" customWidth="1"/>
  </cols>
  <sheetData>
    <row r="1" spans="1:6" s="42" customFormat="1" ht="21">
      <c r="A1" s="223" t="s">
        <v>177</v>
      </c>
      <c r="B1" s="223"/>
      <c r="C1" s="223"/>
      <c r="D1" s="223"/>
      <c r="E1" s="223"/>
      <c r="F1" s="48"/>
    </row>
    <row r="2" spans="1:6" s="42" customFormat="1" ht="21">
      <c r="A2" s="230" t="s">
        <v>92</v>
      </c>
      <c r="B2" s="230"/>
      <c r="C2" s="230"/>
      <c r="D2" s="230"/>
      <c r="E2" s="230"/>
      <c r="F2" s="48"/>
    </row>
    <row r="3" spans="1:6" s="42" customFormat="1" ht="21">
      <c r="A3" s="231" t="s">
        <v>266</v>
      </c>
      <c r="B3" s="231"/>
      <c r="C3" s="231"/>
      <c r="D3" s="231"/>
      <c r="E3" s="231"/>
      <c r="F3" s="140"/>
    </row>
    <row r="4" spans="1:6" s="43" customFormat="1" ht="21">
      <c r="A4" s="232" t="s">
        <v>117</v>
      </c>
      <c r="B4" s="232" t="s">
        <v>1</v>
      </c>
      <c r="C4" s="228" t="s">
        <v>27</v>
      </c>
      <c r="D4" s="228" t="s">
        <v>114</v>
      </c>
      <c r="E4" s="228" t="s">
        <v>113</v>
      </c>
      <c r="F4" s="141"/>
    </row>
    <row r="5" spans="1:6" s="43" customFormat="1" ht="21">
      <c r="A5" s="233"/>
      <c r="B5" s="233"/>
      <c r="C5" s="229"/>
      <c r="D5" s="229"/>
      <c r="E5" s="229"/>
      <c r="F5" s="141"/>
    </row>
    <row r="6" spans="1:6" s="42" customFormat="1" ht="21">
      <c r="A6" s="142" t="s">
        <v>93</v>
      </c>
      <c r="B6" s="24"/>
      <c r="C6" s="143"/>
      <c r="D6" s="143"/>
      <c r="E6" s="143"/>
      <c r="F6" s="144"/>
    </row>
    <row r="7" spans="1:6" s="42" customFormat="1" ht="21">
      <c r="A7" s="127" t="s">
        <v>94</v>
      </c>
      <c r="B7" s="162">
        <v>411000</v>
      </c>
      <c r="C7" s="117"/>
      <c r="D7" s="117"/>
      <c r="E7" s="117"/>
      <c r="F7" s="144"/>
    </row>
    <row r="8" spans="1:6" s="42" customFormat="1" ht="21">
      <c r="A8" s="120" t="s">
        <v>95</v>
      </c>
      <c r="B8" s="24">
        <v>411001</v>
      </c>
      <c r="C8" s="117">
        <v>2000000</v>
      </c>
      <c r="D8" s="117">
        <v>624153</v>
      </c>
      <c r="E8" s="117">
        <v>2093632</v>
      </c>
      <c r="F8" s="144"/>
    </row>
    <row r="9" spans="1:6" s="42" customFormat="1" ht="21">
      <c r="A9" s="120" t="s">
        <v>96</v>
      </c>
      <c r="B9" s="24">
        <v>411002</v>
      </c>
      <c r="C9" s="117">
        <v>280000</v>
      </c>
      <c r="D9" s="98">
        <v>28289.54</v>
      </c>
      <c r="E9" s="117">
        <v>83237.25</v>
      </c>
      <c r="F9" s="144"/>
    </row>
    <row r="10" spans="1:6" s="42" customFormat="1" ht="21">
      <c r="A10" s="120" t="s">
        <v>97</v>
      </c>
      <c r="B10" s="24">
        <v>411003</v>
      </c>
      <c r="C10" s="117">
        <v>900000</v>
      </c>
      <c r="D10" s="117">
        <v>73338</v>
      </c>
      <c r="E10" s="117">
        <v>231290</v>
      </c>
      <c r="F10" s="144"/>
    </row>
    <row r="11" spans="1:6" s="42" customFormat="1" ht="21">
      <c r="A11" s="120" t="s">
        <v>168</v>
      </c>
      <c r="B11" s="24">
        <v>411005</v>
      </c>
      <c r="C11" s="117">
        <v>100000</v>
      </c>
      <c r="D11" s="117">
        <v>0</v>
      </c>
      <c r="E11" s="117">
        <v>100000</v>
      </c>
      <c r="F11" s="144"/>
    </row>
    <row r="12" spans="1:6" s="43" customFormat="1" ht="21">
      <c r="A12" s="145" t="s">
        <v>18</v>
      </c>
      <c r="B12" s="50"/>
      <c r="C12" s="125">
        <f>SUM(C8:C11)</f>
        <v>3280000</v>
      </c>
      <c r="D12" s="125">
        <f>SUM(D8:D11)</f>
        <v>725780.54</v>
      </c>
      <c r="E12" s="125">
        <f>SUM(E8:E11)</f>
        <v>2508159.25</v>
      </c>
      <c r="F12" s="141"/>
    </row>
    <row r="13" spans="1:6" s="43" customFormat="1" ht="21">
      <c r="A13" s="127" t="s">
        <v>115</v>
      </c>
      <c r="B13" s="50">
        <v>412000</v>
      </c>
      <c r="C13" s="118"/>
      <c r="D13" s="118"/>
      <c r="E13" s="118"/>
      <c r="F13" s="146"/>
    </row>
    <row r="14" spans="1:6" s="42" customFormat="1" ht="21">
      <c r="A14" s="120" t="s">
        <v>98</v>
      </c>
      <c r="B14" s="24">
        <v>412107</v>
      </c>
      <c r="C14" s="117">
        <v>550000</v>
      </c>
      <c r="D14" s="117">
        <v>35660</v>
      </c>
      <c r="E14" s="117">
        <v>381710</v>
      </c>
      <c r="F14" s="144"/>
    </row>
    <row r="15" spans="1:6" s="42" customFormat="1" ht="21">
      <c r="A15" s="120" t="s">
        <v>169</v>
      </c>
      <c r="B15" s="24">
        <v>412128</v>
      </c>
      <c r="C15" s="117">
        <v>5000</v>
      </c>
      <c r="D15" s="117">
        <v>350</v>
      </c>
      <c r="E15" s="117">
        <v>1600</v>
      </c>
      <c r="F15" s="144"/>
    </row>
    <row r="16" spans="1:6" s="42" customFormat="1" ht="21">
      <c r="A16" s="120" t="s">
        <v>170</v>
      </c>
      <c r="B16" s="24">
        <v>412199</v>
      </c>
      <c r="C16" s="117">
        <v>30000</v>
      </c>
      <c r="D16" s="117">
        <v>970</v>
      </c>
      <c r="E16" s="117">
        <v>76979.4</v>
      </c>
      <c r="F16" s="144"/>
    </row>
    <row r="17" spans="1:6" s="42" customFormat="1" ht="21">
      <c r="A17" s="120" t="s">
        <v>171</v>
      </c>
      <c r="B17" s="24">
        <v>412210</v>
      </c>
      <c r="C17" s="117">
        <v>30000</v>
      </c>
      <c r="D17" s="117">
        <v>100</v>
      </c>
      <c r="E17" s="117">
        <v>14324</v>
      </c>
      <c r="F17" s="144"/>
    </row>
    <row r="18" spans="1:6" s="42" customFormat="1" ht="21">
      <c r="A18" s="120" t="s">
        <v>178</v>
      </c>
      <c r="B18" s="24">
        <v>412302</v>
      </c>
      <c r="C18" s="117">
        <v>5000</v>
      </c>
      <c r="D18" s="117">
        <v>0</v>
      </c>
      <c r="E18" s="117">
        <v>0</v>
      </c>
      <c r="F18" s="144"/>
    </row>
    <row r="19" spans="1:6" s="42" customFormat="1" ht="21">
      <c r="A19" s="120" t="s">
        <v>172</v>
      </c>
      <c r="B19" s="24">
        <v>412303</v>
      </c>
      <c r="C19" s="117">
        <v>20000</v>
      </c>
      <c r="D19" s="117">
        <v>1300</v>
      </c>
      <c r="E19" s="117">
        <v>42600</v>
      </c>
      <c r="F19" s="144"/>
    </row>
    <row r="20" spans="1:6" s="42" customFormat="1" ht="21">
      <c r="A20" s="120" t="s">
        <v>173</v>
      </c>
      <c r="B20" s="24">
        <v>412304</v>
      </c>
      <c r="C20" s="117">
        <v>7000</v>
      </c>
      <c r="D20" s="117">
        <v>2460</v>
      </c>
      <c r="E20" s="117">
        <v>8100</v>
      </c>
      <c r="F20" s="144"/>
    </row>
    <row r="21" spans="1:6" s="42" customFormat="1" ht="21">
      <c r="A21" s="120" t="s">
        <v>174</v>
      </c>
      <c r="B21" s="24">
        <v>412306</v>
      </c>
      <c r="C21" s="117">
        <v>5000</v>
      </c>
      <c r="D21" s="117">
        <v>0</v>
      </c>
      <c r="E21" s="117">
        <v>2000</v>
      </c>
      <c r="F21" s="144"/>
    </row>
    <row r="22" spans="1:6" s="42" customFormat="1" ht="21">
      <c r="A22" s="120" t="s">
        <v>175</v>
      </c>
      <c r="B22" s="24">
        <v>412307</v>
      </c>
      <c r="C22" s="117">
        <v>10000</v>
      </c>
      <c r="D22" s="117">
        <v>2554</v>
      </c>
      <c r="E22" s="117">
        <v>3789</v>
      </c>
      <c r="F22" s="144"/>
    </row>
    <row r="23" spans="1:6" s="43" customFormat="1" ht="21">
      <c r="A23" s="145" t="s">
        <v>18</v>
      </c>
      <c r="B23" s="50"/>
      <c r="C23" s="125">
        <f>SUM(C14:C22)</f>
        <v>662000</v>
      </c>
      <c r="D23" s="125">
        <f>SUM(D14:D22)</f>
        <v>43394</v>
      </c>
      <c r="E23" s="125">
        <f>SUM(E14:E22)</f>
        <v>531102.4</v>
      </c>
      <c r="F23" s="141"/>
    </row>
    <row r="24" spans="1:6" s="43" customFormat="1" ht="21">
      <c r="A24" s="127" t="s">
        <v>99</v>
      </c>
      <c r="B24" s="50">
        <v>413000</v>
      </c>
      <c r="C24" s="118"/>
      <c r="D24" s="118"/>
      <c r="E24" s="118"/>
      <c r="F24" s="146"/>
    </row>
    <row r="25" spans="1:6" s="42" customFormat="1" ht="21">
      <c r="A25" s="120" t="s">
        <v>100</v>
      </c>
      <c r="B25" s="24">
        <v>413003</v>
      </c>
      <c r="C25" s="117">
        <v>550000</v>
      </c>
      <c r="D25" s="117">
        <v>135541.13</v>
      </c>
      <c r="E25" s="117">
        <v>476836.8</v>
      </c>
      <c r="F25" s="144"/>
    </row>
    <row r="26" spans="1:6" s="42" customFormat="1" ht="21">
      <c r="A26" s="120" t="s">
        <v>176</v>
      </c>
      <c r="B26" s="24">
        <v>413999</v>
      </c>
      <c r="C26" s="117">
        <v>0</v>
      </c>
      <c r="D26" s="117">
        <v>0</v>
      </c>
      <c r="E26" s="117">
        <v>0</v>
      </c>
      <c r="F26" s="144"/>
    </row>
    <row r="27" spans="1:6" s="42" customFormat="1" ht="21">
      <c r="A27" s="145" t="s">
        <v>18</v>
      </c>
      <c r="B27" s="50"/>
      <c r="C27" s="125">
        <f>SUM(C25:C26)</f>
        <v>550000</v>
      </c>
      <c r="D27" s="125">
        <f>SUM(D25:D26)</f>
        <v>135541.13</v>
      </c>
      <c r="E27" s="125">
        <f>SUM(E25:E26)</f>
        <v>476836.8</v>
      </c>
      <c r="F27" s="147"/>
    </row>
    <row r="28" spans="1:6" s="43" customFormat="1" ht="21">
      <c r="A28" s="127" t="s">
        <v>101</v>
      </c>
      <c r="B28" s="50">
        <v>415000</v>
      </c>
      <c r="C28" s="118"/>
      <c r="D28" s="118"/>
      <c r="E28" s="118"/>
      <c r="F28" s="146"/>
    </row>
    <row r="29" spans="1:6" s="42" customFormat="1" ht="21">
      <c r="A29" s="120" t="s">
        <v>102</v>
      </c>
      <c r="B29" s="24">
        <v>415004</v>
      </c>
      <c r="C29" s="117">
        <v>50000</v>
      </c>
      <c r="D29" s="117">
        <v>14000</v>
      </c>
      <c r="E29" s="117">
        <v>63300</v>
      </c>
      <c r="F29" s="144"/>
    </row>
    <row r="30" spans="1:6" s="42" customFormat="1" ht="21">
      <c r="A30" s="120" t="s">
        <v>112</v>
      </c>
      <c r="B30" s="24">
        <v>415999</v>
      </c>
      <c r="C30" s="117">
        <v>20000</v>
      </c>
      <c r="D30" s="117">
        <v>0</v>
      </c>
      <c r="E30" s="117">
        <v>0</v>
      </c>
      <c r="F30" s="144"/>
    </row>
    <row r="31" spans="1:6" s="42" customFormat="1" ht="21">
      <c r="A31" s="145" t="s">
        <v>18</v>
      </c>
      <c r="B31" s="50"/>
      <c r="C31" s="155">
        <f>SUM(C29:C30)</f>
        <v>70000</v>
      </c>
      <c r="D31" s="155">
        <f>SUM(D29:D30)</f>
        <v>14000</v>
      </c>
      <c r="E31" s="155">
        <f>SUM(E29:E30)</f>
        <v>63300</v>
      </c>
      <c r="F31" s="147"/>
    </row>
    <row r="32" spans="1:6" s="161" customFormat="1" ht="21">
      <c r="A32" s="225" t="s">
        <v>46</v>
      </c>
      <c r="B32" s="226"/>
      <c r="C32" s="157">
        <f>C12+C23+C27+C31</f>
        <v>4562000</v>
      </c>
      <c r="D32" s="157">
        <f>D12+D23+D27+D31</f>
        <v>918715.67</v>
      </c>
      <c r="E32" s="157">
        <f>E12+E23+E27+E31</f>
        <v>3579398.4499999997</v>
      </c>
      <c r="F32" s="160"/>
    </row>
    <row r="33" spans="1:6" s="154" customFormat="1" ht="21">
      <c r="A33" s="151"/>
      <c r="B33" s="152"/>
      <c r="C33" s="59"/>
      <c r="D33" s="59"/>
      <c r="E33" s="59"/>
      <c r="F33" s="149"/>
    </row>
    <row r="34" spans="1:6" s="154" customFormat="1" ht="21">
      <c r="A34" s="151"/>
      <c r="B34" s="152"/>
      <c r="C34" s="59"/>
      <c r="D34" s="59"/>
      <c r="E34" s="59"/>
      <c r="F34" s="149"/>
    </row>
    <row r="35" spans="1:6" s="154" customFormat="1" ht="21">
      <c r="A35" s="151"/>
      <c r="B35" s="152"/>
      <c r="C35" s="59"/>
      <c r="D35" s="59"/>
      <c r="E35" s="59"/>
      <c r="F35" s="149"/>
    </row>
    <row r="36" spans="1:6" s="154" customFormat="1" ht="21">
      <c r="A36" s="227" t="s">
        <v>237</v>
      </c>
      <c r="B36" s="227"/>
      <c r="C36" s="227"/>
      <c r="D36" s="227"/>
      <c r="E36" s="227"/>
      <c r="F36" s="227"/>
    </row>
    <row r="37" spans="1:6" s="154" customFormat="1" ht="21">
      <c r="A37" s="223" t="s">
        <v>236</v>
      </c>
      <c r="B37" s="223"/>
      <c r="C37" s="223"/>
      <c r="D37" s="223"/>
      <c r="E37" s="223"/>
      <c r="F37" s="223"/>
    </row>
    <row r="38" spans="1:6" s="154" customFormat="1" ht="21">
      <c r="A38" s="49"/>
      <c r="B38" s="49"/>
      <c r="C38" s="49"/>
      <c r="D38" s="49"/>
      <c r="E38" s="49"/>
      <c r="F38" s="49"/>
    </row>
    <row r="39" spans="1:6" s="154" customFormat="1" ht="21">
      <c r="A39" s="223" t="s">
        <v>129</v>
      </c>
      <c r="B39" s="223"/>
      <c r="C39" s="223"/>
      <c r="D39" s="223"/>
      <c r="E39" s="223"/>
      <c r="F39" s="223"/>
    </row>
    <row r="40" spans="1:6" s="154" customFormat="1" ht="21">
      <c r="A40" s="223" t="s">
        <v>277</v>
      </c>
      <c r="B40" s="223"/>
      <c r="C40" s="223"/>
      <c r="D40" s="223"/>
      <c r="E40" s="223"/>
      <c r="F40" s="49"/>
    </row>
    <row r="41" spans="1:6" s="154" customFormat="1" ht="21">
      <c r="A41" s="230" t="s">
        <v>92</v>
      </c>
      <c r="B41" s="230"/>
      <c r="C41" s="230"/>
      <c r="D41" s="230"/>
      <c r="E41" s="230"/>
      <c r="F41" s="149"/>
    </row>
    <row r="42" spans="1:6" s="154" customFormat="1" ht="21">
      <c r="A42" s="231" t="s">
        <v>270</v>
      </c>
      <c r="B42" s="231"/>
      <c r="C42" s="231"/>
      <c r="D42" s="231"/>
      <c r="E42" s="231"/>
      <c r="F42" s="149"/>
    </row>
    <row r="43" spans="1:6" s="154" customFormat="1" ht="21">
      <c r="A43" s="232" t="s">
        <v>117</v>
      </c>
      <c r="B43" s="232" t="s">
        <v>1</v>
      </c>
      <c r="C43" s="228" t="s">
        <v>27</v>
      </c>
      <c r="D43" s="228" t="s">
        <v>114</v>
      </c>
      <c r="E43" s="228" t="s">
        <v>113</v>
      </c>
      <c r="F43" s="149"/>
    </row>
    <row r="44" spans="1:6" s="154" customFormat="1" ht="21">
      <c r="A44" s="233"/>
      <c r="B44" s="233"/>
      <c r="C44" s="229"/>
      <c r="D44" s="229"/>
      <c r="E44" s="229"/>
      <c r="F44" s="149"/>
    </row>
    <row r="45" spans="1:6" s="159" customFormat="1" ht="21">
      <c r="A45" s="234" t="s">
        <v>31</v>
      </c>
      <c r="B45" s="234"/>
      <c r="C45" s="157">
        <f>C32</f>
        <v>4562000</v>
      </c>
      <c r="D45" s="157">
        <f>D32</f>
        <v>918715.67</v>
      </c>
      <c r="E45" s="157">
        <f>E32</f>
        <v>3579398.4499999997</v>
      </c>
      <c r="F45" s="158"/>
    </row>
    <row r="46" spans="1:6" s="43" customFormat="1" ht="21">
      <c r="A46" s="127" t="s">
        <v>103</v>
      </c>
      <c r="B46" s="50"/>
      <c r="C46" s="118"/>
      <c r="D46" s="118"/>
      <c r="E46" s="118"/>
      <c r="F46" s="146"/>
    </row>
    <row r="47" spans="1:6" s="43" customFormat="1" ht="21">
      <c r="A47" s="127" t="s">
        <v>104</v>
      </c>
      <c r="B47" s="50">
        <v>421000</v>
      </c>
      <c r="C47" s="118"/>
      <c r="D47" s="118"/>
      <c r="E47" s="118"/>
      <c r="F47" s="146"/>
    </row>
    <row r="48" spans="1:6" s="42" customFormat="1" ht="21">
      <c r="A48" s="120" t="s">
        <v>180</v>
      </c>
      <c r="B48" s="24">
        <v>421002</v>
      </c>
      <c r="C48" s="117">
        <v>5900000</v>
      </c>
      <c r="D48" s="117">
        <v>0</v>
      </c>
      <c r="E48" s="117">
        <v>1495760</v>
      </c>
      <c r="F48" s="144"/>
    </row>
    <row r="49" spans="1:6" s="42" customFormat="1" ht="21">
      <c r="A49" s="120" t="s">
        <v>179</v>
      </c>
      <c r="B49" s="24">
        <v>421004</v>
      </c>
      <c r="C49" s="117">
        <v>4000000</v>
      </c>
      <c r="D49" s="117">
        <v>0</v>
      </c>
      <c r="E49" s="117">
        <v>1798045.06</v>
      </c>
      <c r="F49" s="144"/>
    </row>
    <row r="50" spans="1:6" s="42" customFormat="1" ht="21">
      <c r="A50" s="120" t="s">
        <v>181</v>
      </c>
      <c r="B50" s="24">
        <v>421005</v>
      </c>
      <c r="C50" s="117">
        <v>830000</v>
      </c>
      <c r="D50" s="117">
        <v>53549.35</v>
      </c>
      <c r="E50" s="117">
        <v>358113.16</v>
      </c>
      <c r="F50" s="144"/>
    </row>
    <row r="51" spans="1:6" s="42" customFormat="1" ht="21">
      <c r="A51" s="120" t="s">
        <v>182</v>
      </c>
      <c r="B51" s="24">
        <v>421006</v>
      </c>
      <c r="C51" s="117">
        <v>1500000</v>
      </c>
      <c r="D51" s="117">
        <v>0</v>
      </c>
      <c r="E51" s="117">
        <v>899217.1</v>
      </c>
      <c r="F51" s="144"/>
    </row>
    <row r="52" spans="1:6" s="42" customFormat="1" ht="21">
      <c r="A52" s="120" t="s">
        <v>183</v>
      </c>
      <c r="B52" s="24">
        <v>421007</v>
      </c>
      <c r="C52" s="117">
        <v>3200000</v>
      </c>
      <c r="D52" s="117">
        <v>0</v>
      </c>
      <c r="E52" s="117">
        <v>1166755.31</v>
      </c>
      <c r="F52" s="144"/>
    </row>
    <row r="53" spans="1:6" s="42" customFormat="1" ht="21">
      <c r="A53" s="120" t="s">
        <v>184</v>
      </c>
      <c r="B53" s="24">
        <v>421012</v>
      </c>
      <c r="C53" s="117">
        <v>60000</v>
      </c>
      <c r="D53" s="117">
        <v>0</v>
      </c>
      <c r="E53" s="117">
        <v>20844.58</v>
      </c>
      <c r="F53" s="144"/>
    </row>
    <row r="54" spans="1:6" s="42" customFormat="1" ht="21">
      <c r="A54" s="120" t="s">
        <v>185</v>
      </c>
      <c r="B54" s="24">
        <v>421013</v>
      </c>
      <c r="C54" s="117">
        <v>127000</v>
      </c>
      <c r="D54" s="117">
        <v>0</v>
      </c>
      <c r="E54" s="117">
        <v>86111.71</v>
      </c>
      <c r="F54" s="144"/>
    </row>
    <row r="55" spans="1:6" s="42" customFormat="1" ht="21">
      <c r="A55" s="120" t="s">
        <v>186</v>
      </c>
      <c r="B55" s="24">
        <v>421015</v>
      </c>
      <c r="C55" s="117">
        <v>23000000</v>
      </c>
      <c r="D55" s="117">
        <v>2497279</v>
      </c>
      <c r="E55" s="117">
        <v>15387612</v>
      </c>
      <c r="F55" s="144"/>
    </row>
    <row r="56" spans="1:6" s="42" customFormat="1" ht="21">
      <c r="A56" s="148" t="s">
        <v>187</v>
      </c>
      <c r="B56" s="24">
        <v>421014</v>
      </c>
      <c r="C56" s="117">
        <v>7620</v>
      </c>
      <c r="D56" s="117">
        <v>0</v>
      </c>
      <c r="E56" s="117">
        <v>2504</v>
      </c>
      <c r="F56" s="144"/>
    </row>
    <row r="57" spans="1:6" s="42" customFormat="1" ht="21">
      <c r="A57" s="148" t="s">
        <v>188</v>
      </c>
      <c r="B57" s="24">
        <v>421017</v>
      </c>
      <c r="C57" s="117">
        <v>4590</v>
      </c>
      <c r="D57" s="117">
        <v>0</v>
      </c>
      <c r="E57" s="117">
        <v>510</v>
      </c>
      <c r="F57" s="144"/>
    </row>
    <row r="58" spans="1:6" s="42" customFormat="1" ht="21">
      <c r="A58" s="145" t="s">
        <v>18</v>
      </c>
      <c r="B58" s="50"/>
      <c r="C58" s="125">
        <f>SUM(C48:C57)</f>
        <v>38629210</v>
      </c>
      <c r="D58" s="125">
        <f>SUM(D48:D57)</f>
        <v>2550828.35</v>
      </c>
      <c r="E58" s="125">
        <f>SUM(E48:E57)</f>
        <v>21215472.92</v>
      </c>
      <c r="F58" s="147"/>
    </row>
    <row r="59" spans="1:6" s="42" customFormat="1" ht="21">
      <c r="A59" s="120" t="s">
        <v>105</v>
      </c>
      <c r="B59" s="24"/>
      <c r="C59" s="117"/>
      <c r="D59" s="117"/>
      <c r="E59" s="117"/>
      <c r="F59" s="144"/>
    </row>
    <row r="60" spans="1:6" s="42" customFormat="1" ht="21">
      <c r="A60" s="120" t="s">
        <v>106</v>
      </c>
      <c r="B60" s="162">
        <v>430000</v>
      </c>
      <c r="C60" s="117"/>
      <c r="D60" s="117"/>
      <c r="E60" s="117"/>
      <c r="F60" s="144"/>
    </row>
    <row r="61" spans="1:6" s="42" customFormat="1" ht="21">
      <c r="A61" s="120" t="s">
        <v>107</v>
      </c>
      <c r="B61" s="24">
        <v>431002</v>
      </c>
      <c r="C61" s="117">
        <v>10870000</v>
      </c>
      <c r="D61" s="117"/>
      <c r="E61" s="117">
        <v>10354556</v>
      </c>
      <c r="F61" s="144"/>
    </row>
    <row r="62" spans="1:6" s="42" customFormat="1" ht="21">
      <c r="A62" s="145" t="s">
        <v>18</v>
      </c>
      <c r="B62" s="50"/>
      <c r="C62" s="125">
        <f>SUM(C61)</f>
        <v>10870000</v>
      </c>
      <c r="D62" s="125">
        <f>SUM(D61)</f>
        <v>0</v>
      </c>
      <c r="E62" s="125">
        <f>SUM(E61)</f>
        <v>10354556</v>
      </c>
      <c r="F62" s="147"/>
    </row>
    <row r="63" spans="1:6" s="43" customFormat="1" ht="21.75" thickBot="1">
      <c r="A63" s="156" t="s">
        <v>108</v>
      </c>
      <c r="B63" s="131"/>
      <c r="C63" s="122">
        <f>C45+C58+C62</f>
        <v>54061210</v>
      </c>
      <c r="D63" s="122">
        <f>D12+D23+D27+D31+D58+D62</f>
        <v>3469544.02</v>
      </c>
      <c r="E63" s="122">
        <f>E45+E58+E62</f>
        <v>35149427.370000005</v>
      </c>
      <c r="F63" s="150"/>
    </row>
    <row r="64" spans="1:6" s="43" customFormat="1" ht="21.75" thickTop="1">
      <c r="A64" s="151"/>
      <c r="B64" s="152"/>
      <c r="C64" s="59"/>
      <c r="D64" s="59"/>
      <c r="E64" s="59"/>
      <c r="F64" s="59"/>
    </row>
    <row r="65" spans="1:6" s="43" customFormat="1" ht="21">
      <c r="A65" s="151"/>
      <c r="B65" s="152"/>
      <c r="C65" s="59"/>
      <c r="D65" s="59"/>
      <c r="E65" s="59"/>
      <c r="F65" s="59"/>
    </row>
    <row r="66" spans="1:6" s="43" customFormat="1" ht="21">
      <c r="A66" s="151"/>
      <c r="B66" s="152"/>
      <c r="C66" s="59"/>
      <c r="D66" s="59"/>
      <c r="E66" s="59"/>
      <c r="F66" s="59"/>
    </row>
    <row r="67" spans="1:6" s="43" customFormat="1" ht="21">
      <c r="A67" s="227" t="s">
        <v>237</v>
      </c>
      <c r="B67" s="227"/>
      <c r="C67" s="227"/>
      <c r="D67" s="227"/>
      <c r="E67" s="227"/>
      <c r="F67" s="227"/>
    </row>
    <row r="68" spans="1:6" s="42" customFormat="1" ht="21">
      <c r="A68" s="223" t="s">
        <v>236</v>
      </c>
      <c r="B68" s="223"/>
      <c r="C68" s="223"/>
      <c r="D68" s="223"/>
      <c r="E68" s="223"/>
      <c r="F68" s="223"/>
    </row>
    <row r="69" spans="1:6" s="42" customFormat="1" ht="21">
      <c r="A69" s="223" t="s">
        <v>129</v>
      </c>
      <c r="B69" s="223"/>
      <c r="C69" s="223"/>
      <c r="D69" s="223"/>
      <c r="E69" s="223"/>
      <c r="F69" s="223"/>
    </row>
    <row r="70" spans="1:6" s="25" customFormat="1" ht="21">
      <c r="A70" s="223"/>
      <c r="B70" s="223"/>
      <c r="C70" s="223"/>
      <c r="D70" s="223"/>
      <c r="E70" s="223"/>
      <c r="F70" s="223"/>
    </row>
    <row r="71" spans="1:6" s="25" customFormat="1" ht="21">
      <c r="A71" s="1"/>
      <c r="B71" s="24"/>
      <c r="C71" s="22"/>
      <c r="D71" s="22"/>
      <c r="E71" s="1"/>
      <c r="F71" s="22"/>
    </row>
    <row r="72" spans="1:6" s="25" customFormat="1" ht="21">
      <c r="A72" s="1"/>
      <c r="B72" s="24"/>
      <c r="C72" s="22"/>
      <c r="D72" s="22"/>
      <c r="E72" s="1"/>
      <c r="F72" s="22"/>
    </row>
    <row r="73" spans="1:6" s="25" customFormat="1" ht="21">
      <c r="A73" s="1"/>
      <c r="B73" s="24"/>
      <c r="C73" s="22"/>
      <c r="D73" s="22"/>
      <c r="E73" s="1"/>
      <c r="F73" s="22"/>
    </row>
    <row r="74" spans="2:6" s="1" customFormat="1" ht="21">
      <c r="B74" s="24"/>
      <c r="C74" s="22"/>
      <c r="D74" s="22"/>
      <c r="F74" s="22"/>
    </row>
    <row r="75" spans="2:6" s="1" customFormat="1" ht="21">
      <c r="B75" s="24"/>
      <c r="C75" s="22"/>
      <c r="D75" s="22"/>
      <c r="F75" s="22"/>
    </row>
    <row r="76" spans="2:6" s="1" customFormat="1" ht="21">
      <c r="B76" s="24"/>
      <c r="C76" s="22"/>
      <c r="D76" s="22"/>
      <c r="F76" s="22"/>
    </row>
    <row r="77" spans="2:6" s="1" customFormat="1" ht="21">
      <c r="B77" s="24"/>
      <c r="C77" s="22"/>
      <c r="D77" s="22"/>
      <c r="F77" s="22"/>
    </row>
    <row r="78" spans="2:6" s="1" customFormat="1" ht="21">
      <c r="B78" s="24"/>
      <c r="C78" s="22"/>
      <c r="D78" s="22"/>
      <c r="F78" s="22"/>
    </row>
    <row r="79" spans="1:6" s="3" customFormat="1" ht="23.25">
      <c r="A79" s="1"/>
      <c r="B79" s="24"/>
      <c r="C79" s="22"/>
      <c r="D79" s="22"/>
      <c r="E79" s="1"/>
      <c r="F79" s="44"/>
    </row>
    <row r="80" spans="1:6" s="3" customFormat="1" ht="23.25">
      <c r="A80" s="1"/>
      <c r="B80" s="24"/>
      <c r="C80" s="22"/>
      <c r="D80" s="22"/>
      <c r="E80" s="1"/>
      <c r="F80" s="44"/>
    </row>
    <row r="81" spans="1:6" s="3" customFormat="1" ht="23.25">
      <c r="A81" s="1"/>
      <c r="B81" s="24"/>
      <c r="C81" s="22"/>
      <c r="D81" s="22"/>
      <c r="E81" s="1"/>
      <c r="F81" s="44"/>
    </row>
    <row r="82" spans="1:6" s="3" customFormat="1" ht="23.25">
      <c r="A82" s="1"/>
      <c r="B82" s="24"/>
      <c r="C82" s="22"/>
      <c r="D82" s="22"/>
      <c r="E82" s="1"/>
      <c r="F82" s="44"/>
    </row>
    <row r="83" spans="1:6" s="3" customFormat="1" ht="23.25">
      <c r="A83" s="1"/>
      <c r="B83" s="24"/>
      <c r="C83" s="22"/>
      <c r="D83" s="22"/>
      <c r="E83" s="1"/>
      <c r="F83" s="44"/>
    </row>
    <row r="84" spans="1:6" s="3" customFormat="1" ht="23.25">
      <c r="A84" s="1"/>
      <c r="B84" s="24"/>
      <c r="C84" s="22"/>
      <c r="D84" s="22"/>
      <c r="E84" s="1"/>
      <c r="F84" s="44"/>
    </row>
    <row r="85" spans="1:6" s="3" customFormat="1" ht="23.25">
      <c r="A85" s="1"/>
      <c r="B85" s="24"/>
      <c r="C85" s="22"/>
      <c r="D85" s="22"/>
      <c r="E85" s="1"/>
      <c r="F85" s="44"/>
    </row>
    <row r="86" spans="1:6" s="3" customFormat="1" ht="23.25">
      <c r="A86" s="1"/>
      <c r="B86" s="24"/>
      <c r="C86" s="22"/>
      <c r="D86" s="22"/>
      <c r="E86" s="1"/>
      <c r="F86" s="44"/>
    </row>
    <row r="87" spans="1:6" s="3" customFormat="1" ht="23.25">
      <c r="A87" s="1"/>
      <c r="B87" s="24"/>
      <c r="C87" s="22"/>
      <c r="D87" s="22"/>
      <c r="E87" s="1"/>
      <c r="F87" s="44"/>
    </row>
    <row r="88" spans="1:6" s="3" customFormat="1" ht="23.25">
      <c r="A88" s="1"/>
      <c r="B88" s="24"/>
      <c r="C88" s="22"/>
      <c r="D88" s="22"/>
      <c r="E88" s="1"/>
      <c r="F88" s="44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</sheetData>
  <sheetProtection/>
  <mergeCells count="25">
    <mergeCell ref="A69:F69"/>
    <mergeCell ref="A68:F68"/>
    <mergeCell ref="A70:F70"/>
    <mergeCell ref="A1:E1"/>
    <mergeCell ref="A2:E2"/>
    <mergeCell ref="A3:E3"/>
    <mergeCell ref="B4:B5"/>
    <mergeCell ref="C4:C5"/>
    <mergeCell ref="D4:D5"/>
    <mergeCell ref="A41:E41"/>
    <mergeCell ref="A42:E42"/>
    <mergeCell ref="A43:A44"/>
    <mergeCell ref="B43:B44"/>
    <mergeCell ref="C43:C44"/>
    <mergeCell ref="D43:D44"/>
    <mergeCell ref="E43:E44"/>
    <mergeCell ref="E4:E5"/>
    <mergeCell ref="A4:A5"/>
    <mergeCell ref="A32:B32"/>
    <mergeCell ref="A36:F36"/>
    <mergeCell ref="A37:F37"/>
    <mergeCell ref="A39:F39"/>
    <mergeCell ref="A40:E40"/>
    <mergeCell ref="A67:F67"/>
    <mergeCell ref="A45:B45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6"/>
  <sheetViews>
    <sheetView zoomScale="150" zoomScaleNormal="150" zoomScalePageLayoutView="0" workbookViewId="0" topLeftCell="A1">
      <selection activeCell="D9" sqref="D9"/>
    </sheetView>
  </sheetViews>
  <sheetFormatPr defaultColWidth="9.140625" defaultRowHeight="21.75"/>
  <cols>
    <col min="1" max="1" width="40.140625" style="2" customWidth="1"/>
    <col min="2" max="2" width="13.8515625" style="107" customWidth="1"/>
    <col min="3" max="3" width="14.00390625" style="107" customWidth="1"/>
    <col min="4" max="4" width="13.57421875" style="107" customWidth="1"/>
  </cols>
  <sheetData>
    <row r="1" spans="1:4" s="46" customFormat="1" ht="21">
      <c r="A1" s="237" t="s">
        <v>80</v>
      </c>
      <c r="B1" s="237"/>
      <c r="C1" s="237"/>
      <c r="D1" s="237"/>
    </row>
    <row r="2" spans="1:4" s="46" customFormat="1" ht="21">
      <c r="A2" s="237" t="s">
        <v>87</v>
      </c>
      <c r="B2" s="237"/>
      <c r="C2" s="237"/>
      <c r="D2" s="237"/>
    </row>
    <row r="3" spans="1:4" s="46" customFormat="1" ht="21">
      <c r="A3" s="47" t="s">
        <v>88</v>
      </c>
      <c r="B3" s="94" t="s">
        <v>89</v>
      </c>
      <c r="C3" s="95" t="s">
        <v>90</v>
      </c>
      <c r="D3" s="96" t="s">
        <v>91</v>
      </c>
    </row>
    <row r="4" spans="1:4" s="46" customFormat="1" ht="21">
      <c r="A4" s="46" t="s">
        <v>49</v>
      </c>
      <c r="B4" s="97">
        <v>59743.69</v>
      </c>
      <c r="C4" s="97">
        <v>34210.48</v>
      </c>
      <c r="D4" s="97">
        <v>59743.69</v>
      </c>
    </row>
    <row r="5" spans="1:4" s="46" customFormat="1" ht="21">
      <c r="A5" s="46" t="s">
        <v>15</v>
      </c>
      <c r="B5" s="97">
        <v>263211</v>
      </c>
      <c r="C5" s="97">
        <v>142920</v>
      </c>
      <c r="D5" s="98">
        <v>1625112</v>
      </c>
    </row>
    <row r="6" spans="1:4" s="46" customFormat="1" ht="21">
      <c r="A6" s="46" t="s">
        <v>16</v>
      </c>
      <c r="B6" s="97">
        <v>1606.2</v>
      </c>
      <c r="C6" s="97">
        <v>0</v>
      </c>
      <c r="D6" s="98">
        <v>4661.27</v>
      </c>
    </row>
    <row r="7" spans="1:4" s="46" customFormat="1" ht="21">
      <c r="A7" s="46" t="s">
        <v>17</v>
      </c>
      <c r="B7" s="97">
        <v>1927.44</v>
      </c>
      <c r="C7" s="97">
        <v>0</v>
      </c>
      <c r="D7" s="98">
        <v>5576.32</v>
      </c>
    </row>
    <row r="8" spans="1:4" s="46" customFormat="1" ht="21">
      <c r="A8" s="46" t="s">
        <v>50</v>
      </c>
      <c r="B8" s="97">
        <v>1797.21</v>
      </c>
      <c r="C8" s="97">
        <v>200000</v>
      </c>
      <c r="D8" s="98">
        <v>227486.41</v>
      </c>
    </row>
    <row r="9" spans="1:4" s="46" customFormat="1" ht="21">
      <c r="A9" s="46" t="s">
        <v>262</v>
      </c>
      <c r="B9" s="97">
        <v>250</v>
      </c>
      <c r="C9" s="97">
        <v>0</v>
      </c>
      <c r="D9" s="98">
        <v>1263</v>
      </c>
    </row>
    <row r="10" spans="1:4" s="46" customFormat="1" ht="21">
      <c r="A10" s="46" t="s">
        <v>256</v>
      </c>
      <c r="B10" s="97">
        <v>40000</v>
      </c>
      <c r="C10" s="97">
        <v>18000</v>
      </c>
      <c r="D10" s="98">
        <v>62333</v>
      </c>
    </row>
    <row r="11" spans="1:4" s="46" customFormat="1" ht="21">
      <c r="A11" s="220" t="s">
        <v>267</v>
      </c>
      <c r="B11" s="97">
        <v>47800</v>
      </c>
      <c r="C11" s="97">
        <v>47800</v>
      </c>
      <c r="D11" s="98">
        <v>0</v>
      </c>
    </row>
    <row r="12" spans="1:4" s="47" customFormat="1" ht="21.75" thickBot="1">
      <c r="A12" s="99" t="s">
        <v>18</v>
      </c>
      <c r="B12" s="100">
        <f>SUM(B4:B11)</f>
        <v>416335.54000000004</v>
      </c>
      <c r="C12" s="100">
        <f>SUM(C4:C11)</f>
        <v>442930.48</v>
      </c>
      <c r="D12" s="100">
        <f>SUM(D4:D11)</f>
        <v>1986175.69</v>
      </c>
    </row>
    <row r="13" spans="1:4" s="46" customFormat="1" ht="21.75" thickTop="1">
      <c r="A13" s="47" t="s">
        <v>123</v>
      </c>
      <c r="B13" s="101"/>
      <c r="C13" s="101"/>
      <c r="D13" s="101"/>
    </row>
    <row r="14" spans="1:4" s="46" customFormat="1" ht="21">
      <c r="A14" s="47" t="s">
        <v>109</v>
      </c>
      <c r="B14" s="94" t="s">
        <v>89</v>
      </c>
      <c r="C14" s="95" t="s">
        <v>90</v>
      </c>
      <c r="D14" s="96" t="s">
        <v>91</v>
      </c>
    </row>
    <row r="15" spans="1:4" s="46" customFormat="1" ht="21">
      <c r="A15" s="46" t="s">
        <v>253</v>
      </c>
      <c r="B15" s="111">
        <v>0</v>
      </c>
      <c r="C15" s="104">
        <v>0</v>
      </c>
      <c r="D15" s="112">
        <v>184</v>
      </c>
    </row>
    <row r="16" spans="1:4" s="46" customFormat="1" ht="21">
      <c r="A16" s="46" t="s">
        <v>124</v>
      </c>
      <c r="B16" s="102">
        <v>0</v>
      </c>
      <c r="C16" s="102">
        <v>0</v>
      </c>
      <c r="D16" s="102">
        <v>1945965</v>
      </c>
    </row>
    <row r="17" spans="1:4" s="47" customFormat="1" ht="21.75" thickBot="1">
      <c r="A17" s="99" t="s">
        <v>18</v>
      </c>
      <c r="B17" s="100">
        <v>0</v>
      </c>
      <c r="C17" s="100">
        <f>SUM(C15:C16)</f>
        <v>0</v>
      </c>
      <c r="D17" s="100">
        <f>SUM(D15:D16)</f>
        <v>1946149</v>
      </c>
    </row>
    <row r="18" spans="1:4" s="46" customFormat="1" ht="21.75" thickTop="1">
      <c r="A18" s="47" t="s">
        <v>125</v>
      </c>
      <c r="B18" s="101"/>
      <c r="C18" s="101"/>
      <c r="D18" s="101"/>
    </row>
    <row r="19" spans="1:4" s="46" customFormat="1" ht="21">
      <c r="A19" s="47" t="s">
        <v>109</v>
      </c>
      <c r="B19" s="94" t="s">
        <v>89</v>
      </c>
      <c r="C19" s="95" t="s">
        <v>90</v>
      </c>
      <c r="D19" s="96" t="s">
        <v>91</v>
      </c>
    </row>
    <row r="20" spans="1:4" s="46" customFormat="1" ht="21">
      <c r="A20" s="46" t="s">
        <v>167</v>
      </c>
      <c r="B20" s="102">
        <v>0</v>
      </c>
      <c r="C20" s="102">
        <v>0</v>
      </c>
      <c r="D20" s="102">
        <v>0</v>
      </c>
    </row>
    <row r="21" spans="1:4" s="46" customFormat="1" ht="21">
      <c r="A21" s="46" t="s">
        <v>254</v>
      </c>
      <c r="B21" s="102">
        <v>0</v>
      </c>
      <c r="C21" s="102">
        <v>0</v>
      </c>
      <c r="D21" s="102">
        <v>0</v>
      </c>
    </row>
    <row r="22" spans="1:4" s="46" customFormat="1" ht="21">
      <c r="A22" s="46" t="s">
        <v>12</v>
      </c>
      <c r="B22" s="163">
        <v>0</v>
      </c>
      <c r="C22" s="163">
        <v>0</v>
      </c>
      <c r="D22" s="163">
        <v>171010</v>
      </c>
    </row>
    <row r="23" spans="1:4" s="46" customFormat="1" ht="21">
      <c r="A23" s="46" t="s">
        <v>13</v>
      </c>
      <c r="B23" s="163">
        <v>0</v>
      </c>
      <c r="C23" s="163">
        <v>4226020</v>
      </c>
      <c r="D23" s="163">
        <v>7593580</v>
      </c>
    </row>
    <row r="24" spans="1:4" s="46" customFormat="1" ht="21.75" thickBot="1">
      <c r="A24" s="99" t="s">
        <v>18</v>
      </c>
      <c r="B24" s="100">
        <v>0</v>
      </c>
      <c r="C24" s="100">
        <f>SUM(C20:C23)</f>
        <v>4226020</v>
      </c>
      <c r="D24" s="100">
        <f>SUM(D20:D23)</f>
        <v>7764590</v>
      </c>
    </row>
    <row r="25" spans="1:4" s="46" customFormat="1" ht="21.75" thickTop="1">
      <c r="A25" s="47" t="s">
        <v>127</v>
      </c>
      <c r="B25" s="103"/>
      <c r="C25" s="101"/>
      <c r="D25" s="101"/>
    </row>
    <row r="26" spans="1:4" s="46" customFormat="1" ht="21">
      <c r="A26" s="47" t="s">
        <v>128</v>
      </c>
      <c r="B26" s="94" t="s">
        <v>89</v>
      </c>
      <c r="C26" s="95" t="s">
        <v>90</v>
      </c>
      <c r="D26" s="96" t="s">
        <v>91</v>
      </c>
    </row>
    <row r="27" spans="1:4" s="46" customFormat="1" ht="21">
      <c r="A27" s="46" t="s">
        <v>130</v>
      </c>
      <c r="B27" s="104">
        <v>0</v>
      </c>
      <c r="C27" s="102">
        <v>670400</v>
      </c>
      <c r="D27" s="102">
        <v>3935000</v>
      </c>
    </row>
    <row r="28" spans="1:4" s="46" customFormat="1" ht="21">
      <c r="A28" s="46" t="s">
        <v>131</v>
      </c>
      <c r="B28" s="104">
        <v>0</v>
      </c>
      <c r="C28" s="102">
        <v>85000</v>
      </c>
      <c r="D28" s="102">
        <v>471000</v>
      </c>
    </row>
    <row r="29" spans="1:4" s="46" customFormat="1" ht="21">
      <c r="A29" s="46" t="s">
        <v>243</v>
      </c>
      <c r="B29" s="104">
        <v>43420</v>
      </c>
      <c r="C29" s="102">
        <v>43420</v>
      </c>
      <c r="D29" s="102">
        <v>0</v>
      </c>
    </row>
    <row r="30" spans="1:4" s="46" customFormat="1" ht="21">
      <c r="A30" s="46" t="s">
        <v>191</v>
      </c>
      <c r="B30" s="104">
        <v>10580</v>
      </c>
      <c r="C30" s="102">
        <v>10580</v>
      </c>
      <c r="D30" s="102">
        <v>0</v>
      </c>
    </row>
    <row r="31" spans="1:4" s="46" customFormat="1" ht="21">
      <c r="A31" s="46" t="s">
        <v>132</v>
      </c>
      <c r="B31" s="104">
        <v>2700</v>
      </c>
      <c r="C31" s="102">
        <v>0</v>
      </c>
      <c r="D31" s="102">
        <v>4500</v>
      </c>
    </row>
    <row r="32" spans="1:4" s="46" customFormat="1" ht="21">
      <c r="A32" s="46" t="s">
        <v>263</v>
      </c>
      <c r="B32" s="163">
        <v>0</v>
      </c>
      <c r="C32" s="163">
        <v>0</v>
      </c>
      <c r="D32" s="163">
        <v>0</v>
      </c>
    </row>
    <row r="33" spans="2:4" s="46" customFormat="1" ht="21">
      <c r="B33" s="104"/>
      <c r="C33" s="102"/>
      <c r="D33" s="102"/>
    </row>
    <row r="34" spans="2:4" s="46" customFormat="1" ht="21">
      <c r="B34" s="102"/>
      <c r="C34" s="102"/>
      <c r="D34" s="102">
        <v>0</v>
      </c>
    </row>
    <row r="35" spans="1:4" s="46" customFormat="1" ht="21.75" thickBot="1">
      <c r="A35" s="99" t="s">
        <v>18</v>
      </c>
      <c r="B35" s="100">
        <f>SUM(B27:B34)</f>
        <v>56700</v>
      </c>
      <c r="C35" s="100">
        <f>SUM(C27:C34)</f>
        <v>809400</v>
      </c>
      <c r="D35" s="100">
        <f>SUM(D27:D34)</f>
        <v>4410500</v>
      </c>
    </row>
    <row r="36" spans="1:4" s="46" customFormat="1" ht="21.75" thickTop="1">
      <c r="A36" s="99"/>
      <c r="B36" s="105"/>
      <c r="C36" s="105"/>
      <c r="D36" s="105"/>
    </row>
    <row r="37" spans="1:6" s="46" customFormat="1" ht="21">
      <c r="A37" s="235" t="s">
        <v>240</v>
      </c>
      <c r="B37" s="235"/>
      <c r="C37" s="235"/>
      <c r="D37" s="235"/>
      <c r="E37" s="235"/>
      <c r="F37" s="185"/>
    </row>
    <row r="38" spans="1:6" s="19" customFormat="1" ht="21.75">
      <c r="A38" s="236" t="s">
        <v>241</v>
      </c>
      <c r="B38" s="236"/>
      <c r="C38" s="236"/>
      <c r="D38" s="236"/>
      <c r="E38" s="236"/>
      <c r="F38" s="186"/>
    </row>
    <row r="39" spans="1:6" s="19" customFormat="1" ht="21.75">
      <c r="A39" s="237" t="s">
        <v>80</v>
      </c>
      <c r="B39" s="237"/>
      <c r="C39" s="237"/>
      <c r="D39" s="237"/>
      <c r="E39" s="49"/>
      <c r="F39" s="49"/>
    </row>
    <row r="40" spans="1:6" s="19" customFormat="1" ht="21.75">
      <c r="A40" s="237" t="s">
        <v>87</v>
      </c>
      <c r="B40" s="237"/>
      <c r="C40" s="237"/>
      <c r="D40" s="237"/>
      <c r="E40" s="49"/>
      <c r="F40" s="49"/>
    </row>
    <row r="41" spans="1:4" s="19" customFormat="1" ht="21.75">
      <c r="A41" s="47" t="s">
        <v>133</v>
      </c>
      <c r="B41" s="103"/>
      <c r="C41" s="106"/>
      <c r="D41" s="106"/>
    </row>
    <row r="42" spans="1:4" s="19" customFormat="1" ht="21.75">
      <c r="A42" s="47" t="s">
        <v>128</v>
      </c>
      <c r="B42" s="94" t="s">
        <v>89</v>
      </c>
      <c r="C42" s="95" t="s">
        <v>90</v>
      </c>
      <c r="D42" s="96" t="s">
        <v>91</v>
      </c>
    </row>
    <row r="43" spans="1:4" s="19" customFormat="1" ht="21.75">
      <c r="A43" s="46" t="s">
        <v>130</v>
      </c>
      <c r="B43" s="104">
        <v>0</v>
      </c>
      <c r="C43" s="104">
        <v>0</v>
      </c>
      <c r="D43" s="104">
        <v>0</v>
      </c>
    </row>
    <row r="44" spans="1:4" s="19" customFormat="1" ht="21.75">
      <c r="A44" s="46" t="s">
        <v>131</v>
      </c>
      <c r="B44" s="104">
        <v>0</v>
      </c>
      <c r="C44" s="104">
        <v>0</v>
      </c>
      <c r="D44" s="104">
        <v>0</v>
      </c>
    </row>
    <row r="45" spans="1:4" s="19" customFormat="1" ht="21.75">
      <c r="A45" s="46" t="s">
        <v>242</v>
      </c>
      <c r="B45" s="104">
        <v>43420</v>
      </c>
      <c r="C45" s="104">
        <v>43420</v>
      </c>
      <c r="D45" s="104">
        <v>0</v>
      </c>
    </row>
    <row r="46" spans="1:4" s="19" customFormat="1" ht="21.75">
      <c r="A46" s="46" t="s">
        <v>191</v>
      </c>
      <c r="B46" s="104">
        <v>10580</v>
      </c>
      <c r="C46" s="104">
        <v>10580</v>
      </c>
      <c r="D46" s="104">
        <v>0</v>
      </c>
    </row>
    <row r="47" spans="1:4" s="19" customFormat="1" ht="21.75">
      <c r="A47" s="46" t="s">
        <v>132</v>
      </c>
      <c r="B47" s="104">
        <v>0</v>
      </c>
      <c r="C47" s="104">
        <v>0</v>
      </c>
      <c r="D47" s="104">
        <v>0</v>
      </c>
    </row>
    <row r="48" spans="1:4" s="19" customFormat="1" ht="21.75">
      <c r="A48" s="46" t="s">
        <v>234</v>
      </c>
      <c r="B48" s="102">
        <v>0</v>
      </c>
      <c r="C48" s="102">
        <v>0</v>
      </c>
      <c r="D48" s="102">
        <v>0</v>
      </c>
    </row>
    <row r="49" spans="1:4" s="19" customFormat="1" ht="21.75">
      <c r="A49" s="46" t="s">
        <v>257</v>
      </c>
      <c r="B49" s="163">
        <v>0</v>
      </c>
      <c r="C49" s="163">
        <v>0</v>
      </c>
      <c r="D49" s="163">
        <v>0</v>
      </c>
    </row>
    <row r="50" spans="1:4" s="47" customFormat="1" ht="21.75" thickBot="1">
      <c r="A50" s="99" t="s">
        <v>18</v>
      </c>
      <c r="B50" s="100">
        <f>SUM(B43:B49)</f>
        <v>54000</v>
      </c>
      <c r="C50" s="100">
        <f>SUM(C43:C49)</f>
        <v>54000</v>
      </c>
      <c r="D50" s="100">
        <f>SUM(D43:D49)</f>
        <v>0</v>
      </c>
    </row>
    <row r="51" spans="2:4" s="19" customFormat="1" ht="22.5" thickTop="1">
      <c r="B51" s="106"/>
      <c r="C51" s="106"/>
      <c r="D51" s="106"/>
    </row>
    <row r="52" spans="2:4" s="19" customFormat="1" ht="21.75">
      <c r="B52" s="106"/>
      <c r="C52" s="106"/>
      <c r="D52" s="106"/>
    </row>
    <row r="53" spans="2:4" s="19" customFormat="1" ht="21.75">
      <c r="B53" s="106"/>
      <c r="C53" s="106"/>
      <c r="D53" s="106"/>
    </row>
    <row r="54" spans="2:4" s="19" customFormat="1" ht="21.75">
      <c r="B54" s="106"/>
      <c r="C54" s="106"/>
      <c r="D54" s="106"/>
    </row>
    <row r="55" spans="2:4" s="19" customFormat="1" ht="21.75">
      <c r="B55" s="106"/>
      <c r="C55" s="106"/>
      <c r="D55" s="106"/>
    </row>
    <row r="56" spans="2:4" s="19" customFormat="1" ht="21.75">
      <c r="B56" s="106"/>
      <c r="C56" s="106"/>
      <c r="D56" s="106"/>
    </row>
    <row r="57" spans="2:4" s="19" customFormat="1" ht="21.75">
      <c r="B57" s="106"/>
      <c r="C57" s="106"/>
      <c r="D57" s="106"/>
    </row>
    <row r="58" spans="2:4" s="19" customFormat="1" ht="21.75">
      <c r="B58" s="106"/>
      <c r="C58" s="106"/>
      <c r="D58" s="106"/>
    </row>
    <row r="59" spans="2:4" s="19" customFormat="1" ht="21.75">
      <c r="B59" s="106"/>
      <c r="C59" s="106"/>
      <c r="D59" s="106"/>
    </row>
    <row r="60" spans="2:4" s="19" customFormat="1" ht="21.75">
      <c r="B60" s="106"/>
      <c r="C60" s="106"/>
      <c r="D60" s="106"/>
    </row>
    <row r="61" spans="5:6" ht="24">
      <c r="E61" s="19"/>
      <c r="F61" s="19"/>
    </row>
    <row r="62" spans="1:6" ht="21.75">
      <c r="A62" s="235" t="s">
        <v>240</v>
      </c>
      <c r="B62" s="235"/>
      <c r="C62" s="235"/>
      <c r="D62" s="235"/>
      <c r="E62" s="235"/>
      <c r="F62" s="185"/>
    </row>
    <row r="63" spans="1:6" ht="21.75">
      <c r="A63" s="236" t="s">
        <v>241</v>
      </c>
      <c r="B63" s="236"/>
      <c r="C63" s="236"/>
      <c r="D63" s="236"/>
      <c r="E63" s="236"/>
      <c r="F63" s="186"/>
    </row>
    <row r="64" spans="1:6" ht="21.75">
      <c r="A64" s="223" t="s">
        <v>129</v>
      </c>
      <c r="B64" s="223"/>
      <c r="C64" s="223"/>
      <c r="D64" s="223"/>
      <c r="E64" s="223"/>
      <c r="F64" s="48"/>
    </row>
    <row r="65" spans="5:6" ht="24">
      <c r="E65" s="19"/>
      <c r="F65" s="19"/>
    </row>
    <row r="66" spans="5:6" ht="24">
      <c r="E66" s="19"/>
      <c r="F66" s="19"/>
    </row>
  </sheetData>
  <sheetProtection/>
  <mergeCells count="9">
    <mergeCell ref="A62:E62"/>
    <mergeCell ref="A37:E37"/>
    <mergeCell ref="A64:E64"/>
    <mergeCell ref="A63:E63"/>
    <mergeCell ref="A40:D40"/>
    <mergeCell ref="A1:D1"/>
    <mergeCell ref="A2:D2"/>
    <mergeCell ref="A39:D39"/>
    <mergeCell ref="A38:E38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2"/>
  <sheetViews>
    <sheetView zoomScale="150" zoomScaleNormal="150" zoomScalePageLayoutView="0" workbookViewId="0" topLeftCell="A1">
      <selection activeCell="E71" sqref="E71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21" t="s">
        <v>73</v>
      </c>
      <c r="B1" s="221"/>
      <c r="C1" s="221"/>
      <c r="D1" s="221"/>
      <c r="E1" s="221"/>
    </row>
    <row r="2" spans="1:5" s="1" customFormat="1" ht="21">
      <c r="A2" s="238" t="s">
        <v>251</v>
      </c>
      <c r="B2" s="238"/>
      <c r="C2" s="238"/>
      <c r="D2" s="238"/>
      <c r="E2" s="238"/>
    </row>
    <row r="3" spans="1:5" s="1" customFormat="1" ht="21">
      <c r="A3" s="221" t="s">
        <v>22</v>
      </c>
      <c r="B3" s="221"/>
      <c r="C3" s="221"/>
      <c r="D3" s="221"/>
      <c r="E3" s="221"/>
    </row>
    <row r="4" spans="1:5" s="1" customFormat="1" ht="21.75" thickBot="1">
      <c r="A4" s="239" t="s">
        <v>269</v>
      </c>
      <c r="B4" s="240"/>
      <c r="C4" s="240"/>
      <c r="D4" s="240"/>
      <c r="E4" s="240"/>
    </row>
    <row r="5" spans="1:5" s="1" customFormat="1" ht="21.75" thickTop="1">
      <c r="A5" s="241" t="s">
        <v>23</v>
      </c>
      <c r="B5" s="242"/>
      <c r="C5" s="113"/>
      <c r="D5" s="113" t="s">
        <v>25</v>
      </c>
      <c r="E5" s="114" t="s">
        <v>24</v>
      </c>
    </row>
    <row r="6" spans="1:5" s="1" customFormat="1" ht="21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s="1" customFormat="1" ht="21.7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8" s="1" customFormat="1" ht="21.75" thickTop="1">
      <c r="A8" s="117"/>
      <c r="B8" s="118">
        <v>64299876.28</v>
      </c>
      <c r="C8" s="50" t="s">
        <v>31</v>
      </c>
      <c r="D8" s="119"/>
      <c r="E8" s="118">
        <v>71817826.47</v>
      </c>
      <c r="H8" s="59"/>
    </row>
    <row r="9" spans="1:5" s="1" customFormat="1" ht="21">
      <c r="A9" s="117"/>
      <c r="B9" s="117"/>
      <c r="C9" s="51" t="s">
        <v>32</v>
      </c>
      <c r="D9" s="120"/>
      <c r="E9" s="117"/>
    </row>
    <row r="10" spans="1:5" s="1" customFormat="1" ht="21">
      <c r="A10" s="117">
        <v>3280000</v>
      </c>
      <c r="B10" s="98">
        <v>2508159.25</v>
      </c>
      <c r="C10" s="1" t="s">
        <v>33</v>
      </c>
      <c r="D10" s="121">
        <v>411000</v>
      </c>
      <c r="E10" s="98">
        <v>725780.54</v>
      </c>
    </row>
    <row r="11" spans="1:5" s="1" customFormat="1" ht="21">
      <c r="A11" s="117">
        <v>662000</v>
      </c>
      <c r="B11" s="98">
        <v>531102.4</v>
      </c>
      <c r="C11" s="1" t="s">
        <v>34</v>
      </c>
      <c r="D11" s="121">
        <v>412000</v>
      </c>
      <c r="E11" s="98">
        <v>43394</v>
      </c>
    </row>
    <row r="12" spans="1:5" s="1" customFormat="1" ht="21">
      <c r="A12" s="117">
        <v>550000</v>
      </c>
      <c r="B12" s="98">
        <v>476836.8</v>
      </c>
      <c r="C12" s="1" t="s">
        <v>35</v>
      </c>
      <c r="D12" s="121">
        <v>413000</v>
      </c>
      <c r="E12" s="98">
        <v>135541.13</v>
      </c>
    </row>
    <row r="13" spans="1:5" s="1" customFormat="1" ht="21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s="1" customFormat="1" ht="21">
      <c r="A14" s="98">
        <v>70000</v>
      </c>
      <c r="B14" s="98">
        <v>63300</v>
      </c>
      <c r="C14" s="1" t="s">
        <v>37</v>
      </c>
      <c r="D14" s="121">
        <v>415000</v>
      </c>
      <c r="E14" s="98">
        <v>14000</v>
      </c>
    </row>
    <row r="15" spans="1:5" s="1" customFormat="1" ht="21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s="1" customFormat="1" ht="21">
      <c r="A16" s="117">
        <v>38629210</v>
      </c>
      <c r="B16" s="98">
        <v>21215472.92</v>
      </c>
      <c r="C16" s="1" t="s">
        <v>39</v>
      </c>
      <c r="D16" s="121">
        <v>421000</v>
      </c>
      <c r="E16" s="98">
        <v>2550828.35</v>
      </c>
    </row>
    <row r="17" spans="1:5" s="1" customFormat="1" ht="21">
      <c r="A17" s="117">
        <v>10870000</v>
      </c>
      <c r="B17" s="98">
        <v>10354556</v>
      </c>
      <c r="C17" s="1" t="s">
        <v>11</v>
      </c>
      <c r="D17" s="121">
        <v>430000</v>
      </c>
      <c r="E17" s="98">
        <v>0</v>
      </c>
    </row>
    <row r="18" spans="1:5" s="1" customFormat="1" ht="21.75" thickBot="1">
      <c r="A18" s="122">
        <f>SUM(A8:A17)</f>
        <v>54061210</v>
      </c>
      <c r="B18" s="123">
        <f>SUM(B10:B17)</f>
        <v>35149427.370000005</v>
      </c>
      <c r="D18" s="120"/>
      <c r="E18" s="123">
        <f>SUM(E10:E17)</f>
        <v>3469544.02</v>
      </c>
    </row>
    <row r="19" spans="1:5" s="1" customFormat="1" ht="7.5" customHeight="1" thickTop="1">
      <c r="A19" s="22"/>
      <c r="B19" s="124"/>
      <c r="D19" s="121"/>
      <c r="E19" s="117">
        <v>0</v>
      </c>
    </row>
    <row r="20" spans="1:5" s="1" customFormat="1" ht="21">
      <c r="A20" s="22"/>
      <c r="B20" s="117">
        <v>1718209.56</v>
      </c>
      <c r="C20" s="1" t="s">
        <v>136</v>
      </c>
      <c r="D20" s="121">
        <v>900</v>
      </c>
      <c r="E20" s="117">
        <v>416335.54</v>
      </c>
    </row>
    <row r="21" spans="1:5" s="1" customFormat="1" ht="21">
      <c r="A21" s="22"/>
      <c r="B21" s="117">
        <v>676195</v>
      </c>
      <c r="C21" s="1" t="s">
        <v>40</v>
      </c>
      <c r="D21" s="121" t="s">
        <v>69</v>
      </c>
      <c r="E21" s="117">
        <v>245808</v>
      </c>
    </row>
    <row r="22" spans="1:5" s="1" customFormat="1" ht="21">
      <c r="A22" s="22"/>
      <c r="B22" s="117">
        <v>4482300</v>
      </c>
      <c r="C22" s="1" t="s">
        <v>134</v>
      </c>
      <c r="D22" s="121"/>
      <c r="E22" s="117">
        <v>54000</v>
      </c>
    </row>
    <row r="23" spans="1:5" s="1" customFormat="1" ht="21">
      <c r="A23" s="22"/>
      <c r="B23" s="117">
        <v>10993380</v>
      </c>
      <c r="C23" s="1" t="s">
        <v>135</v>
      </c>
      <c r="D23" s="120"/>
      <c r="E23" s="117">
        <v>56700</v>
      </c>
    </row>
    <row r="24" spans="1:5" s="1" customFormat="1" ht="21">
      <c r="A24" s="22"/>
      <c r="B24" s="98">
        <v>3704.18</v>
      </c>
      <c r="C24" s="1" t="s">
        <v>141</v>
      </c>
      <c r="D24" s="121"/>
      <c r="E24" s="98">
        <v>300.82</v>
      </c>
    </row>
    <row r="25" spans="1:5" s="1" customFormat="1" ht="21">
      <c r="A25" s="22"/>
      <c r="B25" s="117">
        <v>410</v>
      </c>
      <c r="C25" s="1" t="s">
        <v>259</v>
      </c>
      <c r="D25" s="121"/>
      <c r="E25" s="98">
        <v>0</v>
      </c>
    </row>
    <row r="26" spans="1:5" s="1" customFormat="1" ht="21">
      <c r="A26" s="22"/>
      <c r="B26" s="117"/>
      <c r="D26" s="121"/>
      <c r="E26" s="98"/>
    </row>
    <row r="27" spans="1:5" s="1" customFormat="1" ht="21">
      <c r="A27" s="22"/>
      <c r="B27" s="98"/>
      <c r="D27" s="121"/>
      <c r="E27" s="98"/>
    </row>
    <row r="28" spans="1:5" s="1" customFormat="1" ht="21">
      <c r="A28" s="22"/>
      <c r="B28" s="98"/>
      <c r="D28" s="121"/>
      <c r="E28" s="98"/>
    </row>
    <row r="29" spans="1:5" s="1" customFormat="1" ht="21">
      <c r="A29" s="22"/>
      <c r="B29" s="98"/>
      <c r="D29" s="121"/>
      <c r="E29" s="98"/>
    </row>
    <row r="30" spans="1:5" s="1" customFormat="1" ht="21">
      <c r="A30" s="22"/>
      <c r="B30" s="98"/>
      <c r="D30" s="121"/>
      <c r="E30" s="98"/>
    </row>
    <row r="31" spans="1:5" s="1" customFormat="1" ht="21">
      <c r="A31" s="22"/>
      <c r="B31" s="117"/>
      <c r="D31" s="121"/>
      <c r="E31" s="98"/>
    </row>
    <row r="32" spans="1:5" s="1" customFormat="1" ht="21">
      <c r="A32" s="22"/>
      <c r="B32" s="125">
        <f>SUM(B20:B31)</f>
        <v>17874198.740000002</v>
      </c>
      <c r="C32" s="126"/>
      <c r="D32" s="127"/>
      <c r="E32" s="125">
        <f>SUM(E20:E31)</f>
        <v>773144.36</v>
      </c>
    </row>
    <row r="33" spans="1:5" s="1" customFormat="1" ht="21.75" thickBot="1">
      <c r="A33" s="22"/>
      <c r="B33" s="122">
        <f>B18+B32</f>
        <v>53023626.11000001</v>
      </c>
      <c r="C33" s="52"/>
      <c r="D33" s="128"/>
      <c r="E33" s="129">
        <f>E18+E32</f>
        <v>4242688.38</v>
      </c>
    </row>
    <row r="34" spans="1:5" s="1" customFormat="1" ht="21.75" thickTop="1">
      <c r="A34" s="22"/>
      <c r="B34" s="59"/>
      <c r="C34" s="52"/>
      <c r="D34" s="60"/>
      <c r="E34" s="59"/>
    </row>
    <row r="35" spans="1:5" s="1" customFormat="1" ht="21">
      <c r="A35" s="22"/>
      <c r="B35" s="59"/>
      <c r="C35" s="52"/>
      <c r="D35" s="60"/>
      <c r="E35" s="59"/>
    </row>
    <row r="36" spans="1:6" s="130" customFormat="1" ht="21">
      <c r="A36" s="235" t="s">
        <v>240</v>
      </c>
      <c r="B36" s="235"/>
      <c r="C36" s="235"/>
      <c r="D36" s="235"/>
      <c r="E36" s="235"/>
      <c r="F36" s="48"/>
    </row>
    <row r="37" spans="1:6" s="130" customFormat="1" ht="21">
      <c r="A37" s="236" t="s">
        <v>241</v>
      </c>
      <c r="B37" s="236"/>
      <c r="C37" s="236"/>
      <c r="D37" s="236"/>
      <c r="E37" s="236"/>
      <c r="F37" s="48"/>
    </row>
    <row r="38" spans="1:6" s="130" customFormat="1" ht="21">
      <c r="A38" s="236" t="s">
        <v>129</v>
      </c>
      <c r="B38" s="236"/>
      <c r="C38" s="236"/>
      <c r="D38" s="236"/>
      <c r="E38" s="236"/>
      <c r="F38" s="48"/>
    </row>
    <row r="39" spans="1:6" s="130" customFormat="1" ht="21">
      <c r="A39" s="209"/>
      <c r="B39" s="209"/>
      <c r="C39" s="209"/>
      <c r="D39" s="209"/>
      <c r="E39" s="209"/>
      <c r="F39" s="48"/>
    </row>
    <row r="40" spans="1:6" s="130" customFormat="1" ht="21">
      <c r="A40" s="110"/>
      <c r="B40" s="110"/>
      <c r="C40" s="110"/>
      <c r="D40" s="110"/>
      <c r="E40" s="110"/>
      <c r="F40" s="48"/>
    </row>
    <row r="41" spans="1:5" s="1" customFormat="1" ht="21">
      <c r="A41" s="243" t="s">
        <v>23</v>
      </c>
      <c r="B41" s="244"/>
      <c r="C41" s="115"/>
      <c r="D41" s="115" t="s">
        <v>25</v>
      </c>
      <c r="E41" s="131" t="s">
        <v>24</v>
      </c>
    </row>
    <row r="42" spans="1:5" s="1" customFormat="1" ht="21.7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s="1" customFormat="1" ht="21.75" thickTop="1">
      <c r="A43" s="117"/>
      <c r="B43" s="118"/>
      <c r="C43" s="133" t="s">
        <v>41</v>
      </c>
      <c r="D43" s="127"/>
      <c r="E43" s="118"/>
    </row>
    <row r="44" spans="1:5" s="1" customFormat="1" ht="21">
      <c r="A44" s="117">
        <v>2482000</v>
      </c>
      <c r="B44" s="117">
        <v>682224</v>
      </c>
      <c r="C44" s="1" t="s">
        <v>42</v>
      </c>
      <c r="D44" s="121">
        <v>510000</v>
      </c>
      <c r="E44" s="117">
        <v>4500</v>
      </c>
    </row>
    <row r="45" spans="1:5" s="1" customFormat="1" ht="21">
      <c r="A45" s="117">
        <v>3779640</v>
      </c>
      <c r="B45" s="117">
        <v>1889820</v>
      </c>
      <c r="C45" s="1" t="s">
        <v>110</v>
      </c>
      <c r="D45" s="121">
        <v>521000</v>
      </c>
      <c r="E45" s="117">
        <v>314970</v>
      </c>
    </row>
    <row r="46" spans="1:5" s="1" customFormat="1" ht="21">
      <c r="A46" s="117">
        <v>12414440</v>
      </c>
      <c r="B46" s="98">
        <v>6031187</v>
      </c>
      <c r="C46" s="1" t="s">
        <v>111</v>
      </c>
      <c r="D46" s="121">
        <v>522000</v>
      </c>
      <c r="E46" s="98">
        <v>974969</v>
      </c>
    </row>
    <row r="47" spans="1:5" s="1" customFormat="1" ht="21">
      <c r="A47" s="98">
        <v>3724490</v>
      </c>
      <c r="B47" s="98">
        <v>574428.25</v>
      </c>
      <c r="C47" s="1" t="s">
        <v>7</v>
      </c>
      <c r="D47" s="121">
        <v>531000</v>
      </c>
      <c r="E47" s="98">
        <v>76727</v>
      </c>
    </row>
    <row r="48" spans="1:5" s="1" customFormat="1" ht="21">
      <c r="A48" s="98">
        <v>6095400</v>
      </c>
      <c r="B48" s="98">
        <v>3012513.49</v>
      </c>
      <c r="C48" s="1" t="s">
        <v>8</v>
      </c>
      <c r="D48" s="121">
        <v>532000</v>
      </c>
      <c r="E48" s="98">
        <v>676963.2</v>
      </c>
    </row>
    <row r="49" spans="1:5" s="1" customFormat="1" ht="21">
      <c r="A49" s="98">
        <v>4491840</v>
      </c>
      <c r="B49" s="98">
        <v>1359634.2</v>
      </c>
      <c r="C49" s="1" t="s">
        <v>9</v>
      </c>
      <c r="D49" s="121">
        <v>533000</v>
      </c>
      <c r="E49" s="98">
        <v>563638.2</v>
      </c>
    </row>
    <row r="50" spans="1:5" s="1" customFormat="1" ht="21">
      <c r="A50" s="98">
        <v>510000</v>
      </c>
      <c r="B50" s="98">
        <v>235119.1</v>
      </c>
      <c r="C50" s="1" t="s">
        <v>10</v>
      </c>
      <c r="D50" s="121">
        <v>534000</v>
      </c>
      <c r="E50" s="98">
        <v>42429.81</v>
      </c>
    </row>
    <row r="51" spans="1:5" s="1" customFormat="1" ht="21">
      <c r="A51" s="98">
        <v>1886300</v>
      </c>
      <c r="B51" s="98">
        <v>1380611</v>
      </c>
      <c r="C51" s="1" t="s">
        <v>12</v>
      </c>
      <c r="D51" s="121">
        <v>541000</v>
      </c>
      <c r="E51" s="98">
        <v>1264340</v>
      </c>
    </row>
    <row r="52" spans="1:5" s="1" customFormat="1" ht="21">
      <c r="A52" s="98">
        <v>10173800</v>
      </c>
      <c r="B52" s="98">
        <v>0</v>
      </c>
      <c r="C52" s="1" t="s">
        <v>13</v>
      </c>
      <c r="D52" s="121">
        <v>542000</v>
      </c>
      <c r="E52" s="98">
        <v>0</v>
      </c>
    </row>
    <row r="53" spans="1:5" s="1" customFormat="1" ht="21">
      <c r="A53" s="134">
        <v>8503300</v>
      </c>
      <c r="B53" s="134">
        <v>1912843.2</v>
      </c>
      <c r="C53" s="1" t="s">
        <v>11</v>
      </c>
      <c r="D53" s="121">
        <v>560000</v>
      </c>
      <c r="E53" s="134">
        <v>0</v>
      </c>
    </row>
    <row r="54" spans="1:5" s="1" customFormat="1" ht="21.75" thickBot="1">
      <c r="A54" s="123">
        <f>SUM(A44:A53)</f>
        <v>54061210</v>
      </c>
      <c r="B54" s="123">
        <f>SUM(B44:B53)</f>
        <v>17078380.24</v>
      </c>
      <c r="D54" s="120"/>
      <c r="E54" s="123">
        <f>SUM(E44:E53)</f>
        <v>3918537.21</v>
      </c>
    </row>
    <row r="55" spans="1:5" s="1" customFormat="1" ht="21.75" thickTop="1">
      <c r="A55" s="188"/>
      <c r="B55" s="98">
        <v>11555284.5</v>
      </c>
      <c r="C55" s="1" t="s">
        <v>14</v>
      </c>
      <c r="D55" s="121">
        <v>700</v>
      </c>
      <c r="E55" s="98">
        <v>0</v>
      </c>
    </row>
    <row r="56" spans="1:5" s="1" customFormat="1" ht="21">
      <c r="A56" s="135"/>
      <c r="B56" s="98">
        <v>1001421.07</v>
      </c>
      <c r="C56" s="1" t="s">
        <v>136</v>
      </c>
      <c r="D56" s="121">
        <v>900</v>
      </c>
      <c r="E56" s="98">
        <v>442930.48</v>
      </c>
    </row>
    <row r="57" spans="1:5" s="1" customFormat="1" ht="21">
      <c r="A57" s="136"/>
      <c r="B57" s="134">
        <v>1052255</v>
      </c>
      <c r="C57" s="1" t="s">
        <v>40</v>
      </c>
      <c r="D57" s="121" t="s">
        <v>69</v>
      </c>
      <c r="E57" s="134">
        <v>380860</v>
      </c>
    </row>
    <row r="58" spans="1:5" s="1" customFormat="1" ht="21">
      <c r="A58" s="22"/>
      <c r="B58" s="98">
        <v>56560</v>
      </c>
      <c r="C58" s="1" t="s">
        <v>137</v>
      </c>
      <c r="D58" s="121"/>
      <c r="E58" s="98">
        <v>0</v>
      </c>
    </row>
    <row r="59" spans="1:5" s="1" customFormat="1" ht="21">
      <c r="A59" s="22"/>
      <c r="B59" s="98">
        <v>9285654.42</v>
      </c>
      <c r="C59" s="1" t="s">
        <v>125</v>
      </c>
      <c r="D59" s="121">
        <v>600</v>
      </c>
      <c r="E59" s="98">
        <v>4226020</v>
      </c>
    </row>
    <row r="60" spans="1:5" s="1" customFormat="1" ht="21">
      <c r="A60" s="22"/>
      <c r="B60" s="98">
        <v>6582880</v>
      </c>
      <c r="C60" s="1" t="s">
        <v>127</v>
      </c>
      <c r="D60" s="121"/>
      <c r="E60" s="98">
        <v>809400</v>
      </c>
    </row>
    <row r="61" spans="1:5" s="1" customFormat="1" ht="21">
      <c r="A61" s="22"/>
      <c r="B61" s="134">
        <v>4482300</v>
      </c>
      <c r="C61" s="1" t="s">
        <v>138</v>
      </c>
      <c r="D61" s="121">
        <v>704</v>
      </c>
      <c r="E61" s="134">
        <v>54000</v>
      </c>
    </row>
    <row r="62" spans="1:5" s="1" customFormat="1" ht="21">
      <c r="A62" s="22"/>
      <c r="B62" s="98"/>
      <c r="D62" s="121"/>
      <c r="E62" s="98"/>
    </row>
    <row r="63" spans="1:5" s="1" customFormat="1" ht="21">
      <c r="A63" s="22"/>
      <c r="B63" s="98"/>
      <c r="D63" s="121"/>
      <c r="E63" s="98"/>
    </row>
    <row r="64" spans="1:5" s="1" customFormat="1" ht="21">
      <c r="A64" s="22"/>
      <c r="B64" s="98"/>
      <c r="D64" s="121"/>
      <c r="E64" s="98"/>
    </row>
    <row r="65" spans="1:5" s="1" customFormat="1" ht="21">
      <c r="A65" s="22"/>
      <c r="B65" s="98"/>
      <c r="D65" s="121"/>
      <c r="E65" s="98"/>
    </row>
    <row r="66" spans="1:5" s="1" customFormat="1" ht="21">
      <c r="A66" s="22"/>
      <c r="B66" s="125">
        <f>SUM(B55:B65)</f>
        <v>34016354.99</v>
      </c>
      <c r="D66" s="120"/>
      <c r="E66" s="125">
        <f>SUM(E55:E65)</f>
        <v>5913210.48</v>
      </c>
    </row>
    <row r="67" spans="1:5" s="1" customFormat="1" ht="21">
      <c r="A67" s="22"/>
      <c r="B67" s="125">
        <f>B54+B66</f>
        <v>51094735.230000004</v>
      </c>
      <c r="C67" s="50" t="s">
        <v>43</v>
      </c>
      <c r="D67" s="120"/>
      <c r="E67" s="125">
        <f>E54+E66</f>
        <v>9831747.690000001</v>
      </c>
    </row>
    <row r="68" spans="1:5" s="1" customFormat="1" ht="21">
      <c r="A68" s="22"/>
      <c r="B68" s="118">
        <v>1928890.88</v>
      </c>
      <c r="C68" s="50" t="s">
        <v>44</v>
      </c>
      <c r="D68" s="127"/>
      <c r="E68" s="118">
        <v>0</v>
      </c>
    </row>
    <row r="69" spans="1:5" s="1" customFormat="1" ht="21">
      <c r="A69" s="22"/>
      <c r="B69" s="118"/>
      <c r="C69" s="50" t="s">
        <v>45</v>
      </c>
      <c r="D69" s="127"/>
      <c r="E69" s="118"/>
    </row>
    <row r="70" spans="1:5" s="1" customFormat="1" ht="21">
      <c r="A70" s="22"/>
      <c r="B70" s="137"/>
      <c r="C70" s="50" t="s">
        <v>159</v>
      </c>
      <c r="D70" s="127"/>
      <c r="E70" s="138">
        <v>5589059.31</v>
      </c>
    </row>
    <row r="71" spans="1:5" s="1" customFormat="1" ht="21.75" thickBot="1">
      <c r="A71" s="22"/>
      <c r="B71" s="122">
        <f>B8+B68-B70</f>
        <v>66228767.160000004</v>
      </c>
      <c r="C71" s="50" t="s">
        <v>46</v>
      </c>
      <c r="D71" s="128"/>
      <c r="E71" s="129">
        <f>E8+E68-E70</f>
        <v>66228767.16</v>
      </c>
    </row>
    <row r="72" spans="1:5" s="1" customFormat="1" ht="21.75" thickTop="1">
      <c r="A72" s="22"/>
      <c r="B72" s="139"/>
      <c r="C72" s="50"/>
      <c r="D72" s="60"/>
      <c r="E72" s="59"/>
    </row>
    <row r="73" spans="1:5" s="1" customFormat="1" ht="21">
      <c r="A73" s="22"/>
      <c r="B73" s="139"/>
      <c r="C73" s="50"/>
      <c r="D73" s="60"/>
      <c r="E73" s="59"/>
    </row>
    <row r="74" spans="1:5" s="1" customFormat="1" ht="21">
      <c r="A74" s="22"/>
      <c r="B74" s="139"/>
      <c r="C74" s="50"/>
      <c r="D74" s="60"/>
      <c r="E74" s="59"/>
    </row>
    <row r="75" spans="1:6" s="1" customFormat="1" ht="21">
      <c r="A75" s="235" t="s">
        <v>240</v>
      </c>
      <c r="B75" s="235"/>
      <c r="C75" s="235"/>
      <c r="D75" s="235"/>
      <c r="E75" s="235"/>
      <c r="F75" s="48"/>
    </row>
    <row r="76" spans="1:6" s="1" customFormat="1" ht="21">
      <c r="A76" s="236" t="s">
        <v>241</v>
      </c>
      <c r="B76" s="236"/>
      <c r="C76" s="236"/>
      <c r="D76" s="236"/>
      <c r="E76" s="236"/>
      <c r="F76" s="48"/>
    </row>
    <row r="77" spans="1:6" s="1" customFormat="1" ht="21">
      <c r="A77" s="236" t="s">
        <v>129</v>
      </c>
      <c r="B77" s="236"/>
      <c r="C77" s="236"/>
      <c r="D77" s="236"/>
      <c r="E77" s="236"/>
      <c r="F77" s="48"/>
    </row>
    <row r="78" spans="1:5" s="1" customFormat="1" ht="21">
      <c r="A78" s="236"/>
      <c r="B78" s="236"/>
      <c r="C78" s="236"/>
      <c r="D78" s="236"/>
      <c r="E78" s="236"/>
    </row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3" customFormat="1" ht="23.25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pans="1:5" s="3" customFormat="1" ht="23.25">
      <c r="A683" s="19"/>
      <c r="B683" s="19"/>
      <c r="C683" s="19"/>
      <c r="D683" s="19"/>
      <c r="E683" s="19"/>
    </row>
    <row r="684" spans="1:5" s="3" customFormat="1" ht="23.25">
      <c r="A684" s="19"/>
      <c r="B684" s="19"/>
      <c r="C684" s="19"/>
      <c r="D684" s="19"/>
      <c r="E684" s="19"/>
    </row>
    <row r="685" spans="1:5" s="3" customFormat="1" ht="23.25">
      <c r="A685" s="19"/>
      <c r="B685" s="19"/>
      <c r="C685" s="19"/>
      <c r="D685" s="19"/>
      <c r="E685" s="19"/>
    </row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</sheetData>
  <sheetProtection/>
  <mergeCells count="13">
    <mergeCell ref="A36:E36"/>
    <mergeCell ref="A37:E37"/>
    <mergeCell ref="A38:E38"/>
    <mergeCell ref="A1:E1"/>
    <mergeCell ref="A2:E2"/>
    <mergeCell ref="A3:E3"/>
    <mergeCell ref="A4:E4"/>
    <mergeCell ref="A78:E78"/>
    <mergeCell ref="A5:B5"/>
    <mergeCell ref="A41:B41"/>
    <mergeCell ref="A76:E76"/>
    <mergeCell ref="A75:E75"/>
    <mergeCell ref="A77:E77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5"/>
  <sheetViews>
    <sheetView zoomScalePageLayoutView="0" workbookViewId="0" topLeftCell="A1">
      <selection activeCell="C10" sqref="C10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263" t="s">
        <v>74</v>
      </c>
      <c r="B1" s="264"/>
      <c r="C1" s="263" t="s">
        <v>52</v>
      </c>
      <c r="D1" s="264"/>
    </row>
    <row r="2" spans="1:4" s="3" customFormat="1" ht="23.25">
      <c r="A2" s="265" t="s">
        <v>53</v>
      </c>
      <c r="B2" s="266"/>
      <c r="C2" s="265" t="s">
        <v>245</v>
      </c>
      <c r="D2" s="266"/>
    </row>
    <row r="3" spans="1:4" s="3" customFormat="1" ht="23.25">
      <c r="A3" s="269" t="s">
        <v>54</v>
      </c>
      <c r="B3" s="270"/>
      <c r="C3" s="267"/>
      <c r="D3" s="268"/>
    </row>
    <row r="4" spans="1:4" s="3" customFormat="1" ht="23.25">
      <c r="A4" s="260" t="s">
        <v>272</v>
      </c>
      <c r="B4" s="261"/>
      <c r="C4" s="262"/>
      <c r="D4" s="5">
        <v>25948375.33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61" t="s">
        <v>51</v>
      </c>
      <c r="D6" s="20"/>
    </row>
    <row r="7" spans="1:4" s="3" customFormat="1" ht="23.25">
      <c r="A7" s="62"/>
      <c r="B7" s="62"/>
      <c r="C7" s="189"/>
      <c r="D7" s="191"/>
    </row>
    <row r="8" spans="1:4" s="3" customFormat="1" ht="23.25">
      <c r="A8" s="62"/>
      <c r="B8" s="62"/>
      <c r="C8" s="189"/>
      <c r="D8" s="20"/>
    </row>
    <row r="9" spans="1:4" s="3" customFormat="1" ht="23.25">
      <c r="A9" s="62"/>
      <c r="B9" s="190"/>
      <c r="C9" s="189"/>
      <c r="D9" s="20"/>
    </row>
    <row r="10" spans="1:4" s="3" customFormat="1" ht="23.25">
      <c r="A10" s="8"/>
      <c r="B10" s="9"/>
      <c r="C10" s="61"/>
      <c r="D10" s="20"/>
    </row>
    <row r="11" spans="1:4" s="3" customFormat="1" ht="23.25">
      <c r="A11" s="8"/>
      <c r="B11" s="9"/>
      <c r="C11" s="61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45" t="s">
        <v>62</v>
      </c>
      <c r="B13" s="246"/>
      <c r="C13" s="18"/>
      <c r="D13" s="20"/>
    </row>
    <row r="14" spans="1:4" s="3" customFormat="1" ht="23.25">
      <c r="A14" s="8" t="s">
        <v>58</v>
      </c>
      <c r="B14" s="9" t="s">
        <v>59</v>
      </c>
      <c r="C14" s="61" t="s">
        <v>51</v>
      </c>
      <c r="D14" s="20"/>
    </row>
    <row r="15" spans="1:4" s="3" customFormat="1" ht="23.25">
      <c r="A15" s="62"/>
      <c r="B15" s="12"/>
      <c r="C15" s="18"/>
      <c r="D15" s="20"/>
    </row>
    <row r="16" spans="1:4" s="3" customFormat="1" ht="23.25">
      <c r="A16" s="62"/>
      <c r="B16" s="12"/>
      <c r="C16" s="18"/>
      <c r="D16" s="20"/>
    </row>
    <row r="17" spans="1:4" s="3" customFormat="1" ht="23.25">
      <c r="A17" s="62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57" t="s">
        <v>166</v>
      </c>
      <c r="B20" s="258"/>
      <c r="C20" s="259"/>
      <c r="D20" s="20">
        <v>247553.2</v>
      </c>
    </row>
    <row r="21" spans="1:4" s="3" customFormat="1" ht="23.25">
      <c r="A21" s="11"/>
      <c r="B21" s="12"/>
      <c r="C21" s="18"/>
      <c r="D21" s="20" t="s">
        <v>129</v>
      </c>
    </row>
    <row r="22" spans="1:4" s="3" customFormat="1" ht="23.25">
      <c r="A22" s="245" t="s">
        <v>60</v>
      </c>
      <c r="B22" s="246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235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254"/>
      <c r="B28" s="255"/>
      <c r="C28" s="256"/>
      <c r="D28" s="26" t="s">
        <v>129</v>
      </c>
    </row>
    <row r="29" spans="1:4" s="3" customFormat="1" ht="23.25">
      <c r="A29" s="247" t="s">
        <v>273</v>
      </c>
      <c r="B29" s="248"/>
      <c r="C29" s="249"/>
      <c r="D29" s="21">
        <v>25700822.13</v>
      </c>
    </row>
    <row r="30" spans="1:4" s="3" customFormat="1" ht="23.25">
      <c r="A30" s="14" t="s">
        <v>63</v>
      </c>
      <c r="B30" s="15"/>
      <c r="C30" s="14" t="s">
        <v>64</v>
      </c>
      <c r="D30" s="17"/>
    </row>
    <row r="31" spans="1:4" s="3" customFormat="1" ht="23.25">
      <c r="A31" s="10"/>
      <c r="B31" s="16"/>
      <c r="C31" s="10"/>
      <c r="D31" s="18"/>
    </row>
    <row r="32" spans="1:4" s="3" customFormat="1" ht="23.25">
      <c r="A32" s="10" t="s">
        <v>67</v>
      </c>
      <c r="B32" s="16"/>
      <c r="C32" s="10" t="s">
        <v>66</v>
      </c>
      <c r="D32" s="16"/>
    </row>
    <row r="33" spans="1:4" s="3" customFormat="1" ht="23.25">
      <c r="A33" s="250" t="s">
        <v>65</v>
      </c>
      <c r="B33" s="251"/>
      <c r="C33" s="250" t="s">
        <v>65</v>
      </c>
      <c r="D33" s="251"/>
    </row>
    <row r="34" spans="1:4" s="3" customFormat="1" ht="23.25">
      <c r="A34" s="250" t="s">
        <v>233</v>
      </c>
      <c r="B34" s="251"/>
      <c r="C34" s="250" t="s">
        <v>233</v>
      </c>
      <c r="D34" s="251"/>
    </row>
    <row r="35" spans="1:4" s="3" customFormat="1" ht="23.25">
      <c r="A35" s="252" t="s">
        <v>274</v>
      </c>
      <c r="B35" s="253"/>
      <c r="C35" s="252" t="s">
        <v>275</v>
      </c>
      <c r="D35" s="253"/>
    </row>
    <row r="36" s="2" customFormat="1" ht="24"/>
    <row r="37" s="2" customFormat="1" ht="24"/>
    <row r="38" s="2" customFormat="1" ht="24"/>
    <row r="39" s="2" customFormat="1" ht="24"/>
    <row r="40" s="2" customFormat="1" ht="24"/>
    <row r="41" s="2" customFormat="1" ht="24"/>
    <row r="42" s="2" customFormat="1" ht="24"/>
    <row r="43" s="2" customFormat="1" ht="24"/>
    <row r="44" s="2" customFormat="1" ht="24"/>
    <row r="45" s="2" customFormat="1" ht="24"/>
    <row r="46" s="2" customFormat="1" ht="24"/>
    <row r="47" s="2" customFormat="1" ht="24"/>
    <row r="48" s="2" customFormat="1" ht="24"/>
    <row r="49" s="2" customFormat="1" ht="24"/>
    <row r="50" s="2" customFormat="1" ht="24"/>
    <row r="51" s="2" customFormat="1" ht="24"/>
    <row r="52" s="2" customFormat="1" ht="24"/>
    <row r="53" s="2" customFormat="1" ht="24"/>
    <row r="54" s="2" customFormat="1" ht="24"/>
    <row r="55" s="2" customFormat="1" ht="24"/>
    <row r="56" s="2" customFormat="1" ht="24"/>
    <row r="57" s="2" customFormat="1" ht="24"/>
    <row r="58" s="2" customFormat="1" ht="24"/>
    <row r="59" s="2" customFormat="1" ht="24"/>
    <row r="60" s="2" customFormat="1" ht="24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</sheetData>
  <sheetProtection/>
  <mergeCells count="18">
    <mergeCell ref="A20:C20"/>
    <mergeCell ref="A4:C4"/>
    <mergeCell ref="A1:B1"/>
    <mergeCell ref="C1:D1"/>
    <mergeCell ref="A2:B2"/>
    <mergeCell ref="C2:D2"/>
    <mergeCell ref="C3:D3"/>
    <mergeCell ref="A3:B3"/>
    <mergeCell ref="A13:B13"/>
    <mergeCell ref="A22:B22"/>
    <mergeCell ref="A29:C29"/>
    <mergeCell ref="A33:B33"/>
    <mergeCell ref="C33:D33"/>
    <mergeCell ref="A35:B35"/>
    <mergeCell ref="A28:C28"/>
    <mergeCell ref="C35:D35"/>
    <mergeCell ref="C34:D34"/>
    <mergeCell ref="A34:B34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4"/>
  <sheetViews>
    <sheetView zoomScale="166" zoomScaleNormal="166" zoomScalePageLayoutView="0" workbookViewId="0" topLeftCell="A1">
      <selection activeCell="A75" sqref="A75:E76"/>
    </sheetView>
  </sheetViews>
  <sheetFormatPr defaultColWidth="9.140625" defaultRowHeight="21.75"/>
  <cols>
    <col min="1" max="1" width="17.8515625" style="0" customWidth="1"/>
    <col min="2" max="2" width="17.28125" style="0" customWidth="1"/>
    <col min="3" max="3" width="38.140625" style="0" customWidth="1"/>
    <col min="5" max="5" width="18.7109375" style="0" customWidth="1"/>
  </cols>
  <sheetData>
    <row r="1" spans="1:5" ht="21.75">
      <c r="A1" s="221" t="s">
        <v>73</v>
      </c>
      <c r="B1" s="221"/>
      <c r="C1" s="221"/>
      <c r="D1" s="221"/>
      <c r="E1" s="221"/>
    </row>
    <row r="2" spans="1:5" ht="21.75">
      <c r="A2" s="238" t="s">
        <v>251</v>
      </c>
      <c r="B2" s="238"/>
      <c r="C2" s="238"/>
      <c r="D2" s="238"/>
      <c r="E2" s="238"/>
    </row>
    <row r="3" spans="1:5" ht="21.75">
      <c r="A3" s="221" t="s">
        <v>22</v>
      </c>
      <c r="B3" s="221"/>
      <c r="C3" s="221"/>
      <c r="D3" s="221"/>
      <c r="E3" s="221"/>
    </row>
    <row r="4" spans="1:5" ht="22.5" thickBot="1">
      <c r="A4" s="239" t="s">
        <v>269</v>
      </c>
      <c r="B4" s="240"/>
      <c r="C4" s="240"/>
      <c r="D4" s="240"/>
      <c r="E4" s="240"/>
    </row>
    <row r="5" spans="1:5" ht="22.5" thickTop="1">
      <c r="A5" s="241" t="s">
        <v>23</v>
      </c>
      <c r="B5" s="242"/>
      <c r="C5" s="113"/>
      <c r="D5" s="113" t="s">
        <v>25</v>
      </c>
      <c r="E5" s="114" t="s">
        <v>24</v>
      </c>
    </row>
    <row r="6" spans="1:5" ht="21.75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ht="22.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5" ht="22.5" thickTop="1">
      <c r="A8" s="117"/>
      <c r="B8" s="118">
        <v>64299876.28</v>
      </c>
      <c r="C8" s="50" t="s">
        <v>31</v>
      </c>
      <c r="D8" s="119"/>
      <c r="E8" s="118">
        <v>71817826.47</v>
      </c>
    </row>
    <row r="9" spans="1:5" ht="21.75">
      <c r="A9" s="117"/>
      <c r="B9" s="117"/>
      <c r="C9" s="51" t="s">
        <v>32</v>
      </c>
      <c r="D9" s="120"/>
      <c r="E9" s="117"/>
    </row>
    <row r="10" spans="1:5" ht="21.75">
      <c r="A10" s="117">
        <v>3280000</v>
      </c>
      <c r="B10" s="98">
        <v>2508159.25</v>
      </c>
      <c r="C10" s="1" t="s">
        <v>33</v>
      </c>
      <c r="D10" s="121">
        <v>411000</v>
      </c>
      <c r="E10" s="98">
        <v>725780.54</v>
      </c>
    </row>
    <row r="11" spans="1:5" ht="21.75">
      <c r="A11" s="117">
        <v>662000</v>
      </c>
      <c r="B11" s="98">
        <v>531102.4</v>
      </c>
      <c r="C11" s="1" t="s">
        <v>34</v>
      </c>
      <c r="D11" s="121">
        <v>412000</v>
      </c>
      <c r="E11" s="98">
        <v>43394</v>
      </c>
    </row>
    <row r="12" spans="1:5" ht="21.75">
      <c r="A12" s="117">
        <v>550000</v>
      </c>
      <c r="B12" s="98">
        <v>476836.8</v>
      </c>
      <c r="C12" s="1" t="s">
        <v>35</v>
      </c>
      <c r="D12" s="121">
        <v>413000</v>
      </c>
      <c r="E12" s="98">
        <v>135541.13</v>
      </c>
    </row>
    <row r="13" spans="1:5" ht="21.75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ht="21.75">
      <c r="A14" s="98">
        <v>70000</v>
      </c>
      <c r="B14" s="98">
        <v>63300</v>
      </c>
      <c r="C14" s="1" t="s">
        <v>37</v>
      </c>
      <c r="D14" s="121">
        <v>415000</v>
      </c>
      <c r="E14" s="98">
        <v>14000</v>
      </c>
    </row>
    <row r="15" spans="1:5" ht="21.75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ht="21.75">
      <c r="A16" s="117">
        <v>38629210</v>
      </c>
      <c r="B16" s="98">
        <v>21215472.92</v>
      </c>
      <c r="C16" s="1" t="s">
        <v>39</v>
      </c>
      <c r="D16" s="121">
        <v>421000</v>
      </c>
      <c r="E16" s="98">
        <v>2550828.35</v>
      </c>
    </row>
    <row r="17" spans="1:5" ht="21.75">
      <c r="A17" s="117">
        <v>10870000</v>
      </c>
      <c r="B17" s="98">
        <v>10354556</v>
      </c>
      <c r="C17" s="1" t="s">
        <v>11</v>
      </c>
      <c r="D17" s="121">
        <v>430000</v>
      </c>
      <c r="E17" s="98">
        <v>0</v>
      </c>
    </row>
    <row r="18" spans="1:5" ht="22.5" thickBot="1">
      <c r="A18" s="122">
        <f>SUM(A8:A17)</f>
        <v>54061210</v>
      </c>
      <c r="B18" s="123">
        <f>SUM(B10:B17)</f>
        <v>35149427.370000005</v>
      </c>
      <c r="C18" s="1"/>
      <c r="D18" s="120"/>
      <c r="E18" s="123">
        <f>SUM(E10:E17)</f>
        <v>3469544.02</v>
      </c>
    </row>
    <row r="19" spans="1:5" ht="5.25" customHeight="1" thickTop="1">
      <c r="A19" s="22"/>
      <c r="B19" s="124"/>
      <c r="C19" s="1"/>
      <c r="D19" s="121"/>
      <c r="E19" s="117">
        <v>0</v>
      </c>
    </row>
    <row r="20" spans="1:5" ht="21.75">
      <c r="A20" s="22"/>
      <c r="B20" s="117">
        <v>1718209.56</v>
      </c>
      <c r="C20" s="1" t="s">
        <v>136</v>
      </c>
      <c r="D20" s="121">
        <v>900</v>
      </c>
      <c r="E20" s="117">
        <v>416335.54</v>
      </c>
    </row>
    <row r="21" spans="1:5" ht="21.75">
      <c r="A21" s="22"/>
      <c r="B21" s="117">
        <v>676195</v>
      </c>
      <c r="C21" s="1" t="s">
        <v>40</v>
      </c>
      <c r="D21" s="121" t="s">
        <v>69</v>
      </c>
      <c r="E21" s="117">
        <v>245808</v>
      </c>
    </row>
    <row r="22" spans="1:5" ht="21.75">
      <c r="A22" s="22"/>
      <c r="B22" s="117">
        <v>4482300</v>
      </c>
      <c r="C22" s="1" t="s">
        <v>134</v>
      </c>
      <c r="D22" s="121"/>
      <c r="E22" s="117">
        <v>54000</v>
      </c>
    </row>
    <row r="23" spans="1:5" ht="21.75">
      <c r="A23" s="22"/>
      <c r="B23" s="117">
        <v>10993380</v>
      </c>
      <c r="C23" s="1" t="s">
        <v>135</v>
      </c>
      <c r="D23" s="120"/>
      <c r="E23" s="117">
        <v>56700</v>
      </c>
    </row>
    <row r="24" spans="1:5" ht="21.75">
      <c r="A24" s="22"/>
      <c r="B24" s="98">
        <v>3704.18</v>
      </c>
      <c r="C24" s="1" t="s">
        <v>141</v>
      </c>
      <c r="D24" s="121"/>
      <c r="E24" s="98">
        <v>300.82</v>
      </c>
    </row>
    <row r="25" spans="1:5" ht="21.75">
      <c r="A25" s="22"/>
      <c r="B25" s="117">
        <v>410</v>
      </c>
      <c r="C25" s="1" t="s">
        <v>259</v>
      </c>
      <c r="D25" s="121"/>
      <c r="E25" s="98">
        <v>0</v>
      </c>
    </row>
    <row r="26" spans="1:5" ht="21.75">
      <c r="A26" s="22"/>
      <c r="B26" s="117"/>
      <c r="C26" s="1"/>
      <c r="D26" s="121"/>
      <c r="E26" s="98"/>
    </row>
    <row r="27" spans="1:5" ht="21.75">
      <c r="A27" s="22"/>
      <c r="B27" s="98"/>
      <c r="C27" s="1"/>
      <c r="D27" s="121"/>
      <c r="E27" s="98"/>
    </row>
    <row r="28" spans="1:5" ht="21.75">
      <c r="A28" s="22"/>
      <c r="B28" s="98"/>
      <c r="C28" s="1"/>
      <c r="D28" s="121"/>
      <c r="E28" s="98"/>
    </row>
    <row r="29" spans="1:5" ht="21.75">
      <c r="A29" s="22"/>
      <c r="B29" s="98"/>
      <c r="C29" s="1"/>
      <c r="D29" s="121"/>
      <c r="E29" s="98"/>
    </row>
    <row r="30" spans="1:5" ht="21.75">
      <c r="A30" s="22"/>
      <c r="B30" s="98"/>
      <c r="C30" s="1"/>
      <c r="D30" s="121"/>
      <c r="E30" s="98"/>
    </row>
    <row r="31" spans="1:5" ht="21.75">
      <c r="A31" s="22"/>
      <c r="B31" s="117"/>
      <c r="C31" s="1"/>
      <c r="D31" s="121"/>
      <c r="E31" s="98"/>
    </row>
    <row r="32" spans="1:5" ht="21.75">
      <c r="A32" s="22"/>
      <c r="B32" s="125">
        <f>SUM(B20:B31)</f>
        <v>17874198.740000002</v>
      </c>
      <c r="C32" s="126"/>
      <c r="D32" s="127"/>
      <c r="E32" s="125">
        <f>SUM(E20:E31)</f>
        <v>773144.36</v>
      </c>
    </row>
    <row r="33" spans="1:5" ht="22.5" thickBot="1">
      <c r="A33" s="22"/>
      <c r="B33" s="122">
        <f>B18+B32</f>
        <v>53023626.11000001</v>
      </c>
      <c r="C33" s="52"/>
      <c r="D33" s="128"/>
      <c r="E33" s="129">
        <f>E18+E32</f>
        <v>4242688.38</v>
      </c>
    </row>
    <row r="34" spans="1:5" ht="22.5" thickTop="1">
      <c r="A34" s="22"/>
      <c r="B34" s="59"/>
      <c r="C34" s="52"/>
      <c r="D34" s="60"/>
      <c r="E34" s="59"/>
    </row>
    <row r="35" spans="1:5" ht="21.75">
      <c r="A35" s="22"/>
      <c r="B35" s="59"/>
      <c r="C35" s="52"/>
      <c r="D35" s="60"/>
      <c r="E35" s="59"/>
    </row>
    <row r="36" spans="1:5" ht="21.75">
      <c r="A36" s="235"/>
      <c r="B36" s="235"/>
      <c r="C36" s="235"/>
      <c r="D36" s="235"/>
      <c r="E36" s="235"/>
    </row>
    <row r="37" spans="1:5" ht="21.75">
      <c r="A37" s="236"/>
      <c r="B37" s="236"/>
      <c r="C37" s="236"/>
      <c r="D37" s="236"/>
      <c r="E37" s="236"/>
    </row>
    <row r="38" spans="1:5" ht="21.75">
      <c r="A38" s="236" t="s">
        <v>129</v>
      </c>
      <c r="B38" s="236"/>
      <c r="C38" s="236"/>
      <c r="D38" s="236"/>
      <c r="E38" s="236"/>
    </row>
    <row r="39" spans="1:5" ht="21.75">
      <c r="A39" s="209"/>
      <c r="B39" s="209"/>
      <c r="C39" s="209"/>
      <c r="D39" s="209"/>
      <c r="E39" s="209"/>
    </row>
    <row r="40" spans="1:5" ht="21.75">
      <c r="A40" s="110"/>
      <c r="B40" s="110"/>
      <c r="C40" s="110"/>
      <c r="D40" s="110"/>
      <c r="E40" s="110"/>
    </row>
    <row r="41" spans="1:5" ht="21.75">
      <c r="A41" s="243" t="s">
        <v>23</v>
      </c>
      <c r="B41" s="244"/>
      <c r="C41" s="115"/>
      <c r="D41" s="115" t="s">
        <v>25</v>
      </c>
      <c r="E41" s="131" t="s">
        <v>24</v>
      </c>
    </row>
    <row r="42" spans="1:5" ht="22.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ht="22.5" thickTop="1">
      <c r="A43" s="117"/>
      <c r="B43" s="118"/>
      <c r="C43" s="133" t="s">
        <v>41</v>
      </c>
      <c r="D43" s="127"/>
      <c r="E43" s="118"/>
    </row>
    <row r="44" spans="1:5" ht="21.75">
      <c r="A44" s="117">
        <v>2482000</v>
      </c>
      <c r="B44" s="117">
        <v>682224</v>
      </c>
      <c r="C44" s="1" t="s">
        <v>42</v>
      </c>
      <c r="D44" s="121">
        <v>510000</v>
      </c>
      <c r="E44" s="117">
        <v>4500</v>
      </c>
    </row>
    <row r="45" spans="1:5" ht="21.75">
      <c r="A45" s="117"/>
      <c r="B45" s="117">
        <v>5469317</v>
      </c>
      <c r="C45" s="1" t="s">
        <v>143</v>
      </c>
      <c r="D45" s="121"/>
      <c r="E45" s="117">
        <v>859541</v>
      </c>
    </row>
    <row r="46" spans="1:5" ht="21.75">
      <c r="A46" s="117"/>
      <c r="B46" s="98">
        <v>2451690</v>
      </c>
      <c r="C46" s="1" t="s">
        <v>142</v>
      </c>
      <c r="D46" s="121"/>
      <c r="E46" s="98">
        <v>430398</v>
      </c>
    </row>
    <row r="47" spans="1:5" ht="21.75">
      <c r="A47" s="98">
        <v>3724490</v>
      </c>
      <c r="B47" s="98">
        <v>574428.25</v>
      </c>
      <c r="C47" s="1" t="s">
        <v>7</v>
      </c>
      <c r="D47" s="121">
        <v>531000</v>
      </c>
      <c r="E47" s="98">
        <v>76727</v>
      </c>
    </row>
    <row r="48" spans="1:5" ht="21.75">
      <c r="A48" s="98">
        <v>6095400</v>
      </c>
      <c r="B48" s="98">
        <v>3012513.49</v>
      </c>
      <c r="C48" s="1" t="s">
        <v>8</v>
      </c>
      <c r="D48" s="121">
        <v>532000</v>
      </c>
      <c r="E48" s="98">
        <v>676963.2</v>
      </c>
    </row>
    <row r="49" spans="1:5" ht="21.75">
      <c r="A49" s="98">
        <v>4491840</v>
      </c>
      <c r="B49" s="98">
        <v>1359634.2</v>
      </c>
      <c r="C49" s="1" t="s">
        <v>9</v>
      </c>
      <c r="D49" s="121">
        <v>533000</v>
      </c>
      <c r="E49" s="98">
        <v>563638.2</v>
      </c>
    </row>
    <row r="50" spans="1:5" ht="21.75">
      <c r="A50" s="98">
        <v>510000</v>
      </c>
      <c r="B50" s="98">
        <v>235119.1</v>
      </c>
      <c r="C50" s="1" t="s">
        <v>10</v>
      </c>
      <c r="D50" s="121">
        <v>534000</v>
      </c>
      <c r="E50" s="98">
        <v>42429.81</v>
      </c>
    </row>
    <row r="51" spans="1:5" ht="21.75">
      <c r="A51" s="98">
        <v>1886300</v>
      </c>
      <c r="B51" s="98">
        <v>1380611</v>
      </c>
      <c r="C51" s="1" t="s">
        <v>12</v>
      </c>
      <c r="D51" s="121">
        <v>541000</v>
      </c>
      <c r="E51" s="98">
        <v>1264340</v>
      </c>
    </row>
    <row r="52" spans="1:5" ht="21.75">
      <c r="A52" s="98">
        <v>10173800</v>
      </c>
      <c r="B52" s="98">
        <v>0</v>
      </c>
      <c r="C52" s="1" t="s">
        <v>13</v>
      </c>
      <c r="D52" s="121">
        <v>542000</v>
      </c>
      <c r="E52" s="98">
        <v>0</v>
      </c>
    </row>
    <row r="53" spans="1:5" ht="21.75">
      <c r="A53" s="134">
        <v>8503300</v>
      </c>
      <c r="B53" s="134">
        <v>1912843.2</v>
      </c>
      <c r="C53" s="1" t="s">
        <v>11</v>
      </c>
      <c r="D53" s="121">
        <v>560000</v>
      </c>
      <c r="E53" s="134">
        <v>0</v>
      </c>
    </row>
    <row r="54" spans="1:5" ht="22.5" thickBot="1">
      <c r="A54" s="123">
        <f>SUM(A44:A53)</f>
        <v>37867130</v>
      </c>
      <c r="B54" s="123">
        <f>SUM(B44:B53)</f>
        <v>17078380.24</v>
      </c>
      <c r="C54" s="1"/>
      <c r="D54" s="120"/>
      <c r="E54" s="123">
        <f>SUM(E44:E53)</f>
        <v>3918537.21</v>
      </c>
    </row>
    <row r="55" spans="1:5" ht="22.5" thickTop="1">
      <c r="A55" s="188"/>
      <c r="B55" s="98">
        <v>11555284.5</v>
      </c>
      <c r="C55" s="1" t="s">
        <v>14</v>
      </c>
      <c r="D55" s="121">
        <v>700</v>
      </c>
      <c r="E55" s="98">
        <v>0</v>
      </c>
    </row>
    <row r="56" spans="1:5" ht="21.75">
      <c r="A56" s="135"/>
      <c r="B56" s="98">
        <v>1001421.07</v>
      </c>
      <c r="C56" s="1" t="s">
        <v>136</v>
      </c>
      <c r="D56" s="121">
        <v>900</v>
      </c>
      <c r="E56" s="98">
        <v>442930.48</v>
      </c>
    </row>
    <row r="57" spans="1:5" ht="21.75">
      <c r="A57" s="136"/>
      <c r="B57" s="134">
        <v>1052255</v>
      </c>
      <c r="C57" s="1" t="s">
        <v>40</v>
      </c>
      <c r="D57" s="121" t="s">
        <v>69</v>
      </c>
      <c r="E57" s="134">
        <v>380860</v>
      </c>
    </row>
    <row r="58" spans="1:5" ht="21.75">
      <c r="A58" s="22"/>
      <c r="B58" s="98">
        <v>56560</v>
      </c>
      <c r="C58" s="1" t="s">
        <v>137</v>
      </c>
      <c r="D58" s="121"/>
      <c r="E58" s="98">
        <v>0</v>
      </c>
    </row>
    <row r="59" spans="1:5" ht="21.75">
      <c r="A59" s="22"/>
      <c r="B59" s="98">
        <v>9285654.42</v>
      </c>
      <c r="C59" s="1" t="s">
        <v>125</v>
      </c>
      <c r="D59" s="121">
        <v>600</v>
      </c>
      <c r="E59" s="98">
        <v>4226020</v>
      </c>
    </row>
    <row r="60" spans="1:5" ht="21.75">
      <c r="A60" s="22"/>
      <c r="B60" s="98">
        <v>6582880</v>
      </c>
      <c r="C60" s="1" t="s">
        <v>127</v>
      </c>
      <c r="D60" s="121"/>
      <c r="E60" s="98">
        <v>809400</v>
      </c>
    </row>
    <row r="61" spans="1:5" ht="21.75">
      <c r="A61" s="22"/>
      <c r="B61" s="134">
        <v>4482300</v>
      </c>
      <c r="C61" s="1" t="s">
        <v>138</v>
      </c>
      <c r="D61" s="121">
        <v>704</v>
      </c>
      <c r="E61" s="134">
        <v>54000</v>
      </c>
    </row>
    <row r="62" spans="1:5" ht="21.75">
      <c r="A62" s="22"/>
      <c r="B62" s="98"/>
      <c r="C62" s="1"/>
      <c r="D62" s="121"/>
      <c r="E62" s="98"/>
    </row>
    <row r="63" spans="1:5" ht="21.75">
      <c r="A63" s="22"/>
      <c r="B63" s="98"/>
      <c r="C63" s="1"/>
      <c r="D63" s="121"/>
      <c r="E63" s="98"/>
    </row>
    <row r="64" spans="1:5" ht="21.75">
      <c r="A64" s="22"/>
      <c r="B64" s="98"/>
      <c r="C64" s="1"/>
      <c r="D64" s="121"/>
      <c r="E64" s="98"/>
    </row>
    <row r="65" spans="1:5" ht="21.75">
      <c r="A65" s="22"/>
      <c r="B65" s="98"/>
      <c r="C65" s="1"/>
      <c r="D65" s="121"/>
      <c r="E65" s="98"/>
    </row>
    <row r="66" spans="1:5" ht="21.75">
      <c r="A66" s="22"/>
      <c r="B66" s="125">
        <f>SUM(B55:B65)</f>
        <v>34016354.99</v>
      </c>
      <c r="C66" s="1"/>
      <c r="D66" s="120"/>
      <c r="E66" s="125">
        <f>SUM(E55:E65)</f>
        <v>5913210.48</v>
      </c>
    </row>
    <row r="67" spans="1:5" ht="21.75">
      <c r="A67" s="22"/>
      <c r="B67" s="125">
        <f>B54+B66</f>
        <v>51094735.230000004</v>
      </c>
      <c r="C67" s="50" t="s">
        <v>43</v>
      </c>
      <c r="D67" s="120"/>
      <c r="E67" s="125">
        <f>E54+E66</f>
        <v>9831747.690000001</v>
      </c>
    </row>
    <row r="68" spans="1:5" ht="21.75">
      <c r="A68" s="22"/>
      <c r="B68" s="118">
        <v>1928890.88</v>
      </c>
      <c r="C68" s="50" t="s">
        <v>44</v>
      </c>
      <c r="D68" s="127"/>
      <c r="E68" s="118">
        <v>0</v>
      </c>
    </row>
    <row r="69" spans="1:5" ht="21.75">
      <c r="A69" s="22"/>
      <c r="B69" s="118"/>
      <c r="C69" s="50" t="s">
        <v>45</v>
      </c>
      <c r="D69" s="127"/>
      <c r="E69" s="118"/>
    </row>
    <row r="70" spans="1:5" ht="21.75">
      <c r="A70" s="22"/>
      <c r="B70" s="137"/>
      <c r="C70" s="50" t="s">
        <v>159</v>
      </c>
      <c r="D70" s="127"/>
      <c r="E70" s="138">
        <v>5589059.31</v>
      </c>
    </row>
    <row r="71" spans="1:5" ht="22.5" thickBot="1">
      <c r="A71" s="22"/>
      <c r="B71" s="122">
        <f>B8+B68-B70</f>
        <v>66228767.160000004</v>
      </c>
      <c r="C71" s="50" t="s">
        <v>46</v>
      </c>
      <c r="D71" s="128"/>
      <c r="E71" s="129">
        <f>E8+E68-E70</f>
        <v>66228767.16</v>
      </c>
    </row>
    <row r="72" spans="1:5" ht="22.5" thickTop="1">
      <c r="A72" s="22"/>
      <c r="B72" s="139"/>
      <c r="C72" s="50"/>
      <c r="D72" s="60"/>
      <c r="E72" s="59"/>
    </row>
    <row r="73" spans="1:5" ht="21.75">
      <c r="A73" s="22"/>
      <c r="B73" s="139"/>
      <c r="C73" s="50"/>
      <c r="D73" s="60"/>
      <c r="E73" s="59"/>
    </row>
    <row r="74" spans="1:5" ht="21.75">
      <c r="A74" s="22"/>
      <c r="B74" s="139"/>
      <c r="C74" s="50"/>
      <c r="D74" s="60"/>
      <c r="E74" s="59"/>
    </row>
    <row r="75" spans="1:5" ht="21.75">
      <c r="A75" s="235"/>
      <c r="B75" s="235"/>
      <c r="C75" s="235"/>
      <c r="D75" s="235"/>
      <c r="E75" s="235"/>
    </row>
    <row r="76" spans="1:5" ht="21.75">
      <c r="A76" s="236"/>
      <c r="B76" s="236"/>
      <c r="C76" s="236"/>
      <c r="D76" s="236"/>
      <c r="E76" s="236"/>
    </row>
    <row r="77" spans="1:5" ht="21.75">
      <c r="A77" s="1"/>
      <c r="B77" s="1"/>
      <c r="C77" s="1"/>
      <c r="D77" s="1"/>
      <c r="E77" s="1"/>
    </row>
    <row r="78" spans="1:5" ht="21.75">
      <c r="A78" s="1"/>
      <c r="B78" s="1"/>
      <c r="C78" s="1"/>
      <c r="D78" s="1"/>
      <c r="E78" s="1"/>
    </row>
    <row r="79" spans="1:5" ht="21.75">
      <c r="A79" s="1"/>
      <c r="B79" s="1"/>
      <c r="C79" s="1"/>
      <c r="D79" s="1"/>
      <c r="E79" s="1"/>
    </row>
    <row r="80" spans="1:5" ht="21.75">
      <c r="A80" s="1"/>
      <c r="B80" s="1"/>
      <c r="C80" s="1"/>
      <c r="D80" s="1"/>
      <c r="E80" s="1"/>
    </row>
    <row r="81" spans="1:5" ht="21.75">
      <c r="A81" s="1"/>
      <c r="B81" s="1"/>
      <c r="C81" s="1"/>
      <c r="D81" s="1"/>
      <c r="E81" s="1"/>
    </row>
    <row r="82" spans="1:5" ht="21.75">
      <c r="A82" s="1"/>
      <c r="B82" s="1"/>
      <c r="C82" s="1"/>
      <c r="D82" s="1"/>
      <c r="E82" s="1"/>
    </row>
    <row r="83" spans="1:5" ht="21.75">
      <c r="A83" s="1"/>
      <c r="B83" s="1"/>
      <c r="C83" s="1"/>
      <c r="D83" s="1"/>
      <c r="E83" s="1"/>
    </row>
    <row r="84" spans="1:5" ht="21.75">
      <c r="A84" s="1"/>
      <c r="B84" s="1"/>
      <c r="C84" s="1"/>
      <c r="D84" s="1"/>
      <c r="E84" s="1"/>
    </row>
    <row r="85" spans="1:5" ht="21.75">
      <c r="A85" s="1"/>
      <c r="B85" s="1"/>
      <c r="C85" s="1"/>
      <c r="D85" s="1"/>
      <c r="E85" s="1"/>
    </row>
    <row r="86" spans="1:5" ht="21.75">
      <c r="A86" s="1"/>
      <c r="B86" s="1"/>
      <c r="C86" s="1"/>
      <c r="D86" s="1"/>
      <c r="E86" s="1"/>
    </row>
    <row r="87" spans="1:5" ht="21.75">
      <c r="A87" s="1"/>
      <c r="B87" s="1"/>
      <c r="C87" s="1"/>
      <c r="D87" s="1"/>
      <c r="E87" s="1"/>
    </row>
    <row r="88" spans="1:5" ht="21.75">
      <c r="A88" s="1"/>
      <c r="B88" s="1"/>
      <c r="C88" s="1"/>
      <c r="D88" s="1"/>
      <c r="E88" s="1"/>
    </row>
    <row r="89" spans="1:5" ht="21.75">
      <c r="A89" s="1"/>
      <c r="B89" s="1"/>
      <c r="C89" s="1"/>
      <c r="D89" s="1"/>
      <c r="E89" s="1"/>
    </row>
    <row r="90" spans="1:5" ht="21.75">
      <c r="A90" s="1"/>
      <c r="B90" s="1"/>
      <c r="C90" s="1"/>
      <c r="D90" s="1"/>
      <c r="E90" s="1"/>
    </row>
    <row r="91" spans="1:5" ht="21.75">
      <c r="A91" s="1"/>
      <c r="B91" s="1"/>
      <c r="C91" s="1"/>
      <c r="D91" s="1"/>
      <c r="E91" s="1"/>
    </row>
    <row r="92" spans="1:5" ht="21.75">
      <c r="A92" s="1"/>
      <c r="B92" s="1"/>
      <c r="C92" s="1"/>
      <c r="D92" s="1"/>
      <c r="E92" s="1"/>
    </row>
    <row r="93" spans="1:5" ht="21.75">
      <c r="A93" s="1"/>
      <c r="B93" s="1"/>
      <c r="C93" s="1"/>
      <c r="D93" s="1"/>
      <c r="E93" s="1"/>
    </row>
    <row r="94" spans="1:5" ht="21.75">
      <c r="A94" s="1"/>
      <c r="B94" s="1"/>
      <c r="C94" s="1"/>
      <c r="D94" s="1"/>
      <c r="E94" s="1"/>
    </row>
    <row r="95" spans="1:5" ht="21.75">
      <c r="A95" s="1"/>
      <c r="B95" s="1"/>
      <c r="C95" s="1"/>
      <c r="D95" s="1"/>
      <c r="E95" s="1"/>
    </row>
    <row r="96" spans="1:5" ht="21.75">
      <c r="A96" s="1"/>
      <c r="B96" s="1"/>
      <c r="C96" s="1"/>
      <c r="D96" s="1"/>
      <c r="E96" s="1"/>
    </row>
    <row r="97" spans="1:5" ht="21.75">
      <c r="A97" s="1"/>
      <c r="B97" s="1"/>
      <c r="C97" s="1"/>
      <c r="D97" s="1"/>
      <c r="E97" s="1"/>
    </row>
    <row r="98" spans="1:5" ht="21.75">
      <c r="A98" s="1"/>
      <c r="B98" s="1"/>
      <c r="C98" s="1"/>
      <c r="D98" s="1"/>
      <c r="E98" s="1"/>
    </row>
    <row r="99" spans="1:5" ht="21.75">
      <c r="A99" s="1"/>
      <c r="B99" s="1"/>
      <c r="C99" s="1"/>
      <c r="D99" s="1"/>
      <c r="E99" s="1"/>
    </row>
    <row r="100" spans="1:5" ht="21.75">
      <c r="A100" s="1"/>
      <c r="B100" s="1"/>
      <c r="C100" s="1"/>
      <c r="D100" s="1"/>
      <c r="E100" s="1"/>
    </row>
    <row r="101" spans="1:5" ht="21.75">
      <c r="A101" s="1"/>
      <c r="B101" s="1"/>
      <c r="C101" s="1"/>
      <c r="D101" s="1"/>
      <c r="E101" s="1"/>
    </row>
    <row r="102" spans="1:5" ht="21.75">
      <c r="A102" s="1"/>
      <c r="B102" s="1"/>
      <c r="C102" s="1"/>
      <c r="D102" s="1"/>
      <c r="E102" s="1"/>
    </row>
    <row r="103" spans="1:5" ht="21.75">
      <c r="A103" s="1"/>
      <c r="B103" s="1"/>
      <c r="C103" s="1"/>
      <c r="D103" s="1"/>
      <c r="E103" s="1"/>
    </row>
    <row r="104" spans="1:5" ht="21.75">
      <c r="A104" s="1"/>
      <c r="B104" s="1"/>
      <c r="C104" s="1"/>
      <c r="D104" s="1"/>
      <c r="E104" s="1"/>
    </row>
  </sheetData>
  <sheetProtection/>
  <mergeCells count="11">
    <mergeCell ref="A37:E37"/>
    <mergeCell ref="A36:E36"/>
    <mergeCell ref="A76:E76"/>
    <mergeCell ref="A38:E38"/>
    <mergeCell ref="A75:E75"/>
    <mergeCell ref="A41:B41"/>
    <mergeCell ref="A1:E1"/>
    <mergeCell ref="A2:E2"/>
    <mergeCell ref="A3:E3"/>
    <mergeCell ref="A4:E4"/>
    <mergeCell ref="A5:B5"/>
  </mergeCells>
  <printOptions/>
  <pageMargins left="0.49" right="0.37" top="0.38" bottom="0.54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40"/>
  <sheetViews>
    <sheetView zoomScale="172" zoomScaleNormal="172" zoomScalePageLayoutView="0" workbookViewId="0" topLeftCell="A1">
      <selection activeCell="C37" sqref="C37"/>
    </sheetView>
  </sheetViews>
  <sheetFormatPr defaultColWidth="9.140625" defaultRowHeight="21.75"/>
  <cols>
    <col min="1" max="1" width="50.00390625" style="0" customWidth="1"/>
    <col min="3" max="3" width="18.00390625" style="0" customWidth="1"/>
    <col min="4" max="4" width="18.421875" style="0" customWidth="1"/>
  </cols>
  <sheetData>
    <row r="1" spans="1:4" ht="21.75">
      <c r="A1" s="224" t="s">
        <v>71</v>
      </c>
      <c r="B1" s="224"/>
      <c r="C1" s="224"/>
      <c r="D1" s="224"/>
    </row>
    <row r="2" spans="1:4" ht="21.75">
      <c r="A2" s="224" t="s">
        <v>77</v>
      </c>
      <c r="B2" s="224"/>
      <c r="C2" s="224"/>
      <c r="D2" s="224"/>
    </row>
    <row r="3" spans="1:4" ht="21.75">
      <c r="A3" s="224" t="s">
        <v>268</v>
      </c>
      <c r="B3" s="224"/>
      <c r="C3" s="224"/>
      <c r="D3" s="224"/>
    </row>
    <row r="4" spans="1:4" ht="21.75">
      <c r="A4" s="28" t="s">
        <v>0</v>
      </c>
      <c r="B4" s="28" t="s">
        <v>1</v>
      </c>
      <c r="C4" s="28" t="s">
        <v>2</v>
      </c>
      <c r="D4" s="28" t="s">
        <v>3</v>
      </c>
    </row>
    <row r="5" spans="1:4" ht="21.75">
      <c r="A5" s="29" t="s">
        <v>4</v>
      </c>
      <c r="B5" s="30" t="s">
        <v>19</v>
      </c>
      <c r="C5" s="31">
        <v>0</v>
      </c>
      <c r="D5" s="31"/>
    </row>
    <row r="6" spans="1:4" ht="21.75">
      <c r="A6" s="32" t="s">
        <v>75</v>
      </c>
      <c r="B6" s="33" t="s">
        <v>76</v>
      </c>
      <c r="C6" s="34">
        <v>0</v>
      </c>
      <c r="D6" s="34"/>
    </row>
    <row r="7" spans="1:4" ht="21.75">
      <c r="A7" s="32" t="s">
        <v>72</v>
      </c>
      <c r="B7" s="33" t="s">
        <v>20</v>
      </c>
      <c r="C7" s="34">
        <v>2835741.85</v>
      </c>
      <c r="D7" s="34"/>
    </row>
    <row r="8" spans="1:4" ht="21.75">
      <c r="A8" s="32" t="s">
        <v>116</v>
      </c>
      <c r="B8" s="33" t="s">
        <v>21</v>
      </c>
      <c r="C8" s="34">
        <v>17029072.93</v>
      </c>
      <c r="D8" s="34"/>
    </row>
    <row r="9" spans="1:4" ht="21.75">
      <c r="A9" s="32" t="s">
        <v>246</v>
      </c>
      <c r="B9" s="33" t="s">
        <v>20</v>
      </c>
      <c r="C9" s="34">
        <v>25700822.13</v>
      </c>
      <c r="D9" s="34"/>
    </row>
    <row r="10" spans="1:4" ht="21.75">
      <c r="A10" s="32" t="s">
        <v>247</v>
      </c>
      <c r="B10" s="33" t="s">
        <v>20</v>
      </c>
      <c r="C10" s="34">
        <v>427486.41</v>
      </c>
      <c r="D10" s="34"/>
    </row>
    <row r="11" spans="1:4" ht="21.75">
      <c r="A11" s="32" t="s">
        <v>244</v>
      </c>
      <c r="B11" s="33" t="s">
        <v>21</v>
      </c>
      <c r="C11" s="34">
        <v>20235643.84</v>
      </c>
      <c r="D11" s="34"/>
    </row>
    <row r="12" spans="1:4" ht="21.75">
      <c r="A12" s="32" t="s">
        <v>140</v>
      </c>
      <c r="B12" s="33" t="s">
        <v>189</v>
      </c>
      <c r="C12" s="34">
        <v>60000</v>
      </c>
      <c r="D12" s="34"/>
    </row>
    <row r="13" spans="1:4" ht="21.75">
      <c r="A13" s="32" t="s">
        <v>141</v>
      </c>
      <c r="B13" s="33" t="s">
        <v>190</v>
      </c>
      <c r="C13" s="34">
        <v>72114.03</v>
      </c>
      <c r="D13" s="34"/>
    </row>
    <row r="14" spans="1:4" ht="21.75">
      <c r="A14" s="32" t="s">
        <v>5</v>
      </c>
      <c r="B14" s="33" t="s">
        <v>69</v>
      </c>
      <c r="C14" s="35">
        <v>381488</v>
      </c>
      <c r="D14" s="34"/>
    </row>
    <row r="15" spans="1:4" ht="21.75">
      <c r="A15" s="32" t="s">
        <v>133</v>
      </c>
      <c r="B15" s="33">
        <v>704</v>
      </c>
      <c r="C15" s="35">
        <v>0</v>
      </c>
      <c r="D15" s="34"/>
    </row>
    <row r="16" spans="1:4" ht="21.75">
      <c r="A16" s="32" t="s">
        <v>6</v>
      </c>
      <c r="B16" s="33">
        <v>510000</v>
      </c>
      <c r="C16" s="35">
        <v>682224</v>
      </c>
      <c r="D16" s="34"/>
    </row>
    <row r="17" spans="1:4" ht="21.75">
      <c r="A17" s="32" t="s">
        <v>143</v>
      </c>
      <c r="B17" s="33"/>
      <c r="C17" s="34">
        <v>5469317</v>
      </c>
      <c r="D17" s="34"/>
    </row>
    <row r="18" spans="1:4" ht="21.75">
      <c r="A18" s="32" t="s">
        <v>142</v>
      </c>
      <c r="B18" s="33"/>
      <c r="C18" s="34">
        <v>2451690</v>
      </c>
      <c r="D18" s="34"/>
    </row>
    <row r="19" spans="1:4" ht="21.75">
      <c r="A19" s="32" t="s">
        <v>7</v>
      </c>
      <c r="B19" s="33">
        <v>531000</v>
      </c>
      <c r="C19" s="34">
        <v>574428.25</v>
      </c>
      <c r="D19" s="34"/>
    </row>
    <row r="20" spans="1:4" ht="21.75">
      <c r="A20" s="32" t="s">
        <v>8</v>
      </c>
      <c r="B20" s="33">
        <v>532000</v>
      </c>
      <c r="C20" s="34">
        <v>3012513.49</v>
      </c>
      <c r="D20" s="34"/>
    </row>
    <row r="21" spans="1:4" ht="21.75">
      <c r="A21" s="32" t="s">
        <v>9</v>
      </c>
      <c r="B21" s="33">
        <v>533000</v>
      </c>
      <c r="C21" s="34">
        <v>1359634.2</v>
      </c>
      <c r="D21" s="34"/>
    </row>
    <row r="22" spans="1:4" ht="21.75">
      <c r="A22" s="32" t="s">
        <v>10</v>
      </c>
      <c r="B22" s="33">
        <v>534000</v>
      </c>
      <c r="C22" s="34">
        <v>235119.1</v>
      </c>
      <c r="D22" s="34"/>
    </row>
    <row r="23" spans="1:4" ht="21.75">
      <c r="A23" s="32" t="s">
        <v>12</v>
      </c>
      <c r="B23" s="33">
        <v>541000</v>
      </c>
      <c r="C23" s="34">
        <v>1380611</v>
      </c>
      <c r="D23" s="34"/>
    </row>
    <row r="24" spans="1:4" ht="21.75">
      <c r="A24" s="32" t="s">
        <v>13</v>
      </c>
      <c r="B24" s="33">
        <v>542000</v>
      </c>
      <c r="C24" s="34">
        <v>0</v>
      </c>
      <c r="D24" s="34"/>
    </row>
    <row r="25" spans="1:4" ht="21.75">
      <c r="A25" s="32" t="s">
        <v>11</v>
      </c>
      <c r="B25" s="33">
        <v>560000</v>
      </c>
      <c r="C25" s="34">
        <v>1912843.2</v>
      </c>
      <c r="D25" s="34"/>
    </row>
    <row r="26" spans="1:4" ht="21.75">
      <c r="A26" s="32" t="s">
        <v>119</v>
      </c>
      <c r="B26" s="33">
        <v>821</v>
      </c>
      <c r="C26" s="194"/>
      <c r="D26" s="195">
        <v>35149427.37</v>
      </c>
    </row>
    <row r="27" spans="1:4" ht="21.75">
      <c r="A27" s="32" t="s">
        <v>14</v>
      </c>
      <c r="B27" s="33">
        <v>700</v>
      </c>
      <c r="C27" s="34"/>
      <c r="D27" s="34">
        <v>12550851.32</v>
      </c>
    </row>
    <row r="28" spans="1:4" ht="21.75">
      <c r="A28" s="32" t="s">
        <v>70</v>
      </c>
      <c r="B28" s="33"/>
      <c r="C28" s="34"/>
      <c r="D28" s="34">
        <v>20007218.05</v>
      </c>
    </row>
    <row r="29" spans="1:4" ht="21.75">
      <c r="A29" s="32" t="s">
        <v>120</v>
      </c>
      <c r="B29" s="33">
        <v>900</v>
      </c>
      <c r="C29" s="34"/>
      <c r="D29" s="34">
        <v>1986175.69</v>
      </c>
    </row>
    <row r="30" spans="1:4" ht="21.75">
      <c r="A30" s="32" t="s">
        <v>121</v>
      </c>
      <c r="B30" s="33"/>
      <c r="C30" s="34"/>
      <c r="D30" s="34">
        <v>1946149</v>
      </c>
    </row>
    <row r="31" spans="1:4" ht="21.75">
      <c r="A31" s="32" t="s">
        <v>122</v>
      </c>
      <c r="B31" s="33">
        <v>600</v>
      </c>
      <c r="C31" s="34"/>
      <c r="D31" s="34">
        <v>7764590</v>
      </c>
    </row>
    <row r="32" spans="1:4" ht="21.75">
      <c r="A32" s="32" t="s">
        <v>126</v>
      </c>
      <c r="B32" s="33"/>
      <c r="C32" s="34"/>
      <c r="D32" s="34">
        <v>4410500</v>
      </c>
    </row>
    <row r="33" spans="1:4" ht="21.75">
      <c r="A33" s="32" t="s">
        <v>259</v>
      </c>
      <c r="B33" s="108"/>
      <c r="C33" s="34"/>
      <c r="D33" s="34">
        <v>410</v>
      </c>
    </row>
    <row r="34" spans="1:4" ht="21.75">
      <c r="A34" s="109" t="s">
        <v>252</v>
      </c>
      <c r="B34" s="108"/>
      <c r="C34" s="34"/>
      <c r="D34" s="34">
        <v>5428</v>
      </c>
    </row>
    <row r="35" spans="1:4" ht="22.5" thickBot="1">
      <c r="A35" s="36" t="s">
        <v>18</v>
      </c>
      <c r="B35" s="37"/>
      <c r="C35" s="38">
        <f>SUM(C5:C32)</f>
        <v>83820749.42999999</v>
      </c>
      <c r="D35" s="38">
        <f>SUM(D5:D34)</f>
        <v>83820749.42999999</v>
      </c>
    </row>
    <row r="36" spans="1:4" ht="22.5" thickTop="1">
      <c r="A36" s="39"/>
      <c r="B36" s="39"/>
      <c r="C36" s="40"/>
      <c r="D36" s="40"/>
    </row>
    <row r="37" spans="1:4" ht="21.75">
      <c r="A37" s="39"/>
      <c r="B37" s="39"/>
      <c r="C37" s="40"/>
      <c r="D37" s="40"/>
    </row>
    <row r="38" spans="1:4" ht="21.75">
      <c r="A38" s="39"/>
      <c r="B38" s="39"/>
      <c r="C38" s="40"/>
      <c r="D38" s="40"/>
    </row>
    <row r="39" spans="1:4" ht="21.75">
      <c r="A39" s="222"/>
      <c r="B39" s="222"/>
      <c r="C39" s="222"/>
      <c r="D39" s="222"/>
    </row>
    <row r="40" spans="1:4" ht="21.75">
      <c r="A40" s="222"/>
      <c r="B40" s="222"/>
      <c r="C40" s="222"/>
      <c r="D40" s="222"/>
    </row>
  </sheetData>
  <sheetProtection/>
  <mergeCells count="5">
    <mergeCell ref="A1:D1"/>
    <mergeCell ref="A2:D2"/>
    <mergeCell ref="A3:D3"/>
    <mergeCell ref="A39:D39"/>
    <mergeCell ref="A40:D40"/>
  </mergeCells>
  <printOptions/>
  <pageMargins left="0.7" right="0.5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zoomScale="124" zoomScaleNormal="124" zoomScalePageLayoutView="0" workbookViewId="0" topLeftCell="A1">
      <selection activeCell="D60" sqref="D60"/>
    </sheetView>
  </sheetViews>
  <sheetFormatPr defaultColWidth="9.140625" defaultRowHeight="21.75"/>
  <cols>
    <col min="1" max="1" width="36.57421875" style="2" customWidth="1"/>
    <col min="2" max="2" width="18.140625" style="2" customWidth="1"/>
    <col min="3" max="3" width="18.421875" style="2" customWidth="1"/>
    <col min="4" max="4" width="9.140625" style="2" customWidth="1"/>
    <col min="5" max="5" width="18.28125" style="2" customWidth="1"/>
  </cols>
  <sheetData>
    <row r="1" spans="1:5" ht="23.25">
      <c r="A1" s="272" t="s">
        <v>144</v>
      </c>
      <c r="B1" s="272"/>
      <c r="C1" s="272"/>
      <c r="D1" s="272"/>
      <c r="E1" s="272"/>
    </row>
    <row r="2" spans="1:5" ht="23.25">
      <c r="A2" s="272" t="s">
        <v>255</v>
      </c>
      <c r="B2" s="272"/>
      <c r="C2" s="272"/>
      <c r="D2" s="272"/>
      <c r="E2" s="272"/>
    </row>
    <row r="3" spans="1:5" ht="23.25">
      <c r="A3" s="272" t="s">
        <v>276</v>
      </c>
      <c r="B3" s="272"/>
      <c r="C3" s="272"/>
      <c r="D3" s="272"/>
      <c r="E3" s="272"/>
    </row>
    <row r="4" spans="1:5" ht="23.25">
      <c r="A4" s="64" t="s">
        <v>78</v>
      </c>
      <c r="B4" s="64" t="s">
        <v>27</v>
      </c>
      <c r="C4" s="64" t="s">
        <v>145</v>
      </c>
      <c r="D4" s="64" t="s">
        <v>146</v>
      </c>
      <c r="E4" s="64" t="s">
        <v>147</v>
      </c>
    </row>
    <row r="5" spans="1:5" ht="23.25">
      <c r="A5" s="65"/>
      <c r="B5" s="66"/>
      <c r="C5" s="66"/>
      <c r="D5" s="66" t="s">
        <v>148</v>
      </c>
      <c r="E5" s="66" t="s">
        <v>149</v>
      </c>
    </row>
    <row r="6" spans="1:5" ht="23.25">
      <c r="A6" s="67" t="s">
        <v>150</v>
      </c>
      <c r="B6" s="68"/>
      <c r="C6" s="69"/>
      <c r="D6" s="68"/>
      <c r="E6" s="69"/>
    </row>
    <row r="7" spans="1:5" ht="23.25">
      <c r="A7" s="70" t="s">
        <v>33</v>
      </c>
      <c r="B7" s="71">
        <v>3280000</v>
      </c>
      <c r="C7" s="72">
        <v>2508159.25</v>
      </c>
      <c r="D7" s="73" t="s">
        <v>148</v>
      </c>
      <c r="E7" s="72">
        <f>B7-C7</f>
        <v>771840.75</v>
      </c>
    </row>
    <row r="8" spans="1:5" ht="23.25">
      <c r="A8" s="70" t="s">
        <v>151</v>
      </c>
      <c r="B8" s="71">
        <v>662000</v>
      </c>
      <c r="C8" s="72">
        <v>531102.4</v>
      </c>
      <c r="D8" s="73" t="s">
        <v>148</v>
      </c>
      <c r="E8" s="72">
        <f>B8-C8</f>
        <v>130897.59999999998</v>
      </c>
    </row>
    <row r="9" spans="1:5" ht="23.25">
      <c r="A9" s="70" t="s">
        <v>35</v>
      </c>
      <c r="B9" s="71">
        <v>550000</v>
      </c>
      <c r="C9" s="72">
        <v>476836.8</v>
      </c>
      <c r="D9" s="73" t="s">
        <v>148</v>
      </c>
      <c r="E9" s="72">
        <f>B9-C9</f>
        <v>73163.20000000001</v>
      </c>
    </row>
    <row r="10" spans="1:5" ht="23.25">
      <c r="A10" s="70" t="s">
        <v>36</v>
      </c>
      <c r="B10" s="71">
        <v>0</v>
      </c>
      <c r="C10" s="74">
        <v>0</v>
      </c>
      <c r="D10" s="73" t="s">
        <v>148</v>
      </c>
      <c r="E10" s="74">
        <f aca="true" t="shared" si="0" ref="E10:E15">B10-C10</f>
        <v>0</v>
      </c>
    </row>
    <row r="11" spans="1:5" ht="23.25">
      <c r="A11" s="70" t="s">
        <v>37</v>
      </c>
      <c r="B11" s="71">
        <v>70000</v>
      </c>
      <c r="C11" s="72">
        <v>63300</v>
      </c>
      <c r="D11" s="73" t="s">
        <v>148</v>
      </c>
      <c r="E11" s="72">
        <f t="shared" si="0"/>
        <v>6700</v>
      </c>
    </row>
    <row r="12" spans="1:5" ht="23.25">
      <c r="A12" s="70" t="s">
        <v>38</v>
      </c>
      <c r="B12" s="71">
        <v>0</v>
      </c>
      <c r="C12" s="74">
        <v>0</v>
      </c>
      <c r="D12" s="73" t="s">
        <v>148</v>
      </c>
      <c r="E12" s="74">
        <f t="shared" si="0"/>
        <v>0</v>
      </c>
    </row>
    <row r="13" spans="1:5" ht="23.25">
      <c r="A13" s="70" t="s">
        <v>39</v>
      </c>
      <c r="B13" s="71">
        <v>38629210</v>
      </c>
      <c r="C13" s="72">
        <v>21215472.92</v>
      </c>
      <c r="D13" s="73" t="s">
        <v>148</v>
      </c>
      <c r="E13" s="72">
        <f t="shared" si="0"/>
        <v>17413737.08</v>
      </c>
    </row>
    <row r="14" spans="1:5" ht="23.25">
      <c r="A14" s="70" t="s">
        <v>11</v>
      </c>
      <c r="B14" s="76">
        <v>10870000</v>
      </c>
      <c r="C14" s="72">
        <v>10354556</v>
      </c>
      <c r="D14" s="73" t="s">
        <v>148</v>
      </c>
      <c r="E14" s="72">
        <f t="shared" si="0"/>
        <v>515444</v>
      </c>
    </row>
    <row r="15" spans="1:5" ht="24" thickBot="1">
      <c r="A15" s="77" t="s">
        <v>152</v>
      </c>
      <c r="B15" s="78">
        <f>SUM(B7:B14)</f>
        <v>54061210</v>
      </c>
      <c r="C15" s="79">
        <f>SUM(C7:C14)</f>
        <v>35149427.370000005</v>
      </c>
      <c r="D15" s="193" t="s">
        <v>258</v>
      </c>
      <c r="E15" s="80">
        <f t="shared" si="0"/>
        <v>18911782.629999995</v>
      </c>
    </row>
    <row r="16" spans="1:5" ht="23.25">
      <c r="A16" s="81"/>
      <c r="B16" s="81"/>
      <c r="C16" s="81"/>
      <c r="D16" s="81"/>
      <c r="E16" s="93"/>
    </row>
    <row r="17" spans="1:5" ht="23.25">
      <c r="A17" s="64" t="s">
        <v>78</v>
      </c>
      <c r="B17" s="64" t="s">
        <v>27</v>
      </c>
      <c r="C17" s="64" t="s">
        <v>153</v>
      </c>
      <c r="D17" s="64" t="s">
        <v>146</v>
      </c>
      <c r="E17" s="64" t="s">
        <v>147</v>
      </c>
    </row>
    <row r="18" spans="1:5" ht="23.25">
      <c r="A18" s="65"/>
      <c r="B18" s="66"/>
      <c r="C18" s="66"/>
      <c r="D18" s="66" t="s">
        <v>148</v>
      </c>
      <c r="E18" s="66" t="s">
        <v>149</v>
      </c>
    </row>
    <row r="19" spans="1:5" ht="23.25">
      <c r="A19" s="67" t="s">
        <v>154</v>
      </c>
      <c r="B19" s="71"/>
      <c r="C19" s="82"/>
      <c r="D19" s="71"/>
      <c r="E19" s="82"/>
    </row>
    <row r="20" spans="1:5" ht="23.25">
      <c r="A20" s="70" t="s">
        <v>42</v>
      </c>
      <c r="B20" s="53">
        <v>2482000</v>
      </c>
      <c r="C20" s="53">
        <v>687224</v>
      </c>
      <c r="D20" s="75"/>
      <c r="E20" s="72">
        <f aca="true" t="shared" si="1" ref="E20:E30">B20-C20</f>
        <v>1794776</v>
      </c>
    </row>
    <row r="21" spans="1:5" ht="23.25">
      <c r="A21" s="70" t="s">
        <v>110</v>
      </c>
      <c r="B21" s="53">
        <v>3779640</v>
      </c>
      <c r="C21" s="53">
        <v>1889820</v>
      </c>
      <c r="D21" s="75"/>
      <c r="E21" s="72">
        <f t="shared" si="1"/>
        <v>1889820</v>
      </c>
    </row>
    <row r="22" spans="1:5" ht="23.25">
      <c r="A22" s="70" t="s">
        <v>111</v>
      </c>
      <c r="B22" s="53">
        <v>12414440</v>
      </c>
      <c r="C22" s="53">
        <v>6031187</v>
      </c>
      <c r="D22" s="75"/>
      <c r="E22" s="72">
        <f t="shared" si="1"/>
        <v>6383253</v>
      </c>
    </row>
    <row r="23" spans="1:5" ht="23.25">
      <c r="A23" s="70" t="s">
        <v>7</v>
      </c>
      <c r="B23" s="54">
        <v>3724490</v>
      </c>
      <c r="C23" s="54">
        <v>574428.25</v>
      </c>
      <c r="D23" s="75"/>
      <c r="E23" s="72">
        <f t="shared" si="1"/>
        <v>3150061.75</v>
      </c>
    </row>
    <row r="24" spans="1:5" ht="23.25">
      <c r="A24" s="70" t="s">
        <v>8</v>
      </c>
      <c r="B24" s="54">
        <v>6095400</v>
      </c>
      <c r="C24" s="54">
        <v>3012513.49</v>
      </c>
      <c r="D24" s="75"/>
      <c r="E24" s="72">
        <f t="shared" si="1"/>
        <v>3082886.51</v>
      </c>
    </row>
    <row r="25" spans="1:5" ht="23.25">
      <c r="A25" s="70" t="s">
        <v>9</v>
      </c>
      <c r="B25" s="54">
        <v>4491840</v>
      </c>
      <c r="C25" s="54">
        <v>1359634.2</v>
      </c>
      <c r="D25" s="75"/>
      <c r="E25" s="72">
        <f t="shared" si="1"/>
        <v>3132205.8</v>
      </c>
    </row>
    <row r="26" spans="1:5" ht="23.25">
      <c r="A26" s="70" t="s">
        <v>10</v>
      </c>
      <c r="B26" s="54">
        <v>510000</v>
      </c>
      <c r="C26" s="54">
        <v>235119.1</v>
      </c>
      <c r="D26" s="75"/>
      <c r="E26" s="72">
        <f t="shared" si="1"/>
        <v>274880.9</v>
      </c>
    </row>
    <row r="27" spans="1:5" ht="23.25">
      <c r="A27" s="70" t="s">
        <v>12</v>
      </c>
      <c r="B27" s="54">
        <v>1886300</v>
      </c>
      <c r="C27" s="54">
        <v>1380611</v>
      </c>
      <c r="D27" s="75"/>
      <c r="E27" s="72">
        <f t="shared" si="1"/>
        <v>505689</v>
      </c>
    </row>
    <row r="28" spans="1:5" ht="23.25">
      <c r="A28" s="70" t="s">
        <v>13</v>
      </c>
      <c r="B28" s="55">
        <v>10173800</v>
      </c>
      <c r="C28" s="54">
        <v>0</v>
      </c>
      <c r="D28" s="75"/>
      <c r="E28" s="55">
        <f t="shared" si="1"/>
        <v>10173800</v>
      </c>
    </row>
    <row r="29" spans="1:5" ht="23.25">
      <c r="A29" s="70" t="s">
        <v>11</v>
      </c>
      <c r="B29" s="54">
        <v>8503300</v>
      </c>
      <c r="C29" s="55">
        <v>1912843.2</v>
      </c>
      <c r="D29" s="75"/>
      <c r="E29" s="72">
        <f t="shared" si="1"/>
        <v>6590456.8</v>
      </c>
    </row>
    <row r="30" spans="1:5" ht="23.25">
      <c r="A30" s="70" t="s">
        <v>155</v>
      </c>
      <c r="B30" s="54">
        <v>0</v>
      </c>
      <c r="C30" s="72">
        <v>0</v>
      </c>
      <c r="D30" s="73"/>
      <c r="E30" s="72">
        <f t="shared" si="1"/>
        <v>0</v>
      </c>
    </row>
    <row r="31" spans="1:5" ht="23.25">
      <c r="A31" s="83" t="s">
        <v>18</v>
      </c>
      <c r="B31" s="84">
        <f>SUM(B20:B30)</f>
        <v>54061210</v>
      </c>
      <c r="C31" s="84">
        <f>SUM(C20:C30)</f>
        <v>17083380.24</v>
      </c>
      <c r="D31" s="192"/>
      <c r="E31" s="84">
        <f>SUM(E20:E30)</f>
        <v>36977829.76</v>
      </c>
    </row>
    <row r="32" spans="1:5" ht="23.25">
      <c r="A32" s="85"/>
      <c r="B32" s="86"/>
      <c r="C32" s="87"/>
      <c r="D32" s="88"/>
      <c r="E32" s="86"/>
    </row>
    <row r="33" spans="1:5" ht="23.25">
      <c r="A33" s="271" t="s">
        <v>156</v>
      </c>
      <c r="B33" s="271"/>
      <c r="C33" s="87">
        <f>C15-C31</f>
        <v>18066047.130000006</v>
      </c>
      <c r="D33" s="81"/>
      <c r="E33" s="81"/>
    </row>
    <row r="34" spans="1:5" ht="23.25">
      <c r="A34" s="63" t="s">
        <v>32</v>
      </c>
      <c r="B34" s="89" t="s">
        <v>41</v>
      </c>
      <c r="C34" s="90"/>
      <c r="D34" s="68"/>
      <c r="E34" s="68"/>
    </row>
    <row r="35" spans="1:5" ht="23.25">
      <c r="A35" s="272" t="s">
        <v>157</v>
      </c>
      <c r="B35" s="272"/>
      <c r="C35" s="91"/>
      <c r="D35" s="68"/>
      <c r="E35" s="68"/>
    </row>
    <row r="36" spans="1:5" ht="23.25">
      <c r="A36" s="272" t="s">
        <v>144</v>
      </c>
      <c r="B36" s="272"/>
      <c r="C36" s="272"/>
      <c r="D36" s="272"/>
      <c r="E36" s="272"/>
    </row>
    <row r="37" spans="1:5" ht="23.25">
      <c r="A37" s="272" t="s">
        <v>255</v>
      </c>
      <c r="B37" s="272"/>
      <c r="C37" s="272"/>
      <c r="D37" s="272"/>
      <c r="E37" s="272"/>
    </row>
    <row r="38" spans="1:5" ht="23.25">
      <c r="A38" s="272" t="s">
        <v>276</v>
      </c>
      <c r="B38" s="272"/>
      <c r="C38" s="272"/>
      <c r="D38" s="272"/>
      <c r="E38" s="272"/>
    </row>
    <row r="39" spans="1:5" ht="23.25">
      <c r="A39" s="64" t="s">
        <v>78</v>
      </c>
      <c r="B39" s="64" t="s">
        <v>27</v>
      </c>
      <c r="C39" s="64" t="s">
        <v>145</v>
      </c>
      <c r="D39" s="64" t="s">
        <v>146</v>
      </c>
      <c r="E39" s="64" t="s">
        <v>147</v>
      </c>
    </row>
    <row r="40" spans="1:5" ht="23.25">
      <c r="A40" s="65"/>
      <c r="B40" s="66"/>
      <c r="C40" s="66"/>
      <c r="D40" s="66" t="s">
        <v>148</v>
      </c>
      <c r="E40" s="66" t="s">
        <v>149</v>
      </c>
    </row>
    <row r="41" spans="1:5" ht="23.25">
      <c r="A41" s="67" t="s">
        <v>150</v>
      </c>
      <c r="B41" s="68"/>
      <c r="C41" s="69"/>
      <c r="D41" s="68"/>
      <c r="E41" s="69"/>
    </row>
    <row r="42" spans="1:5" ht="23.25">
      <c r="A42" s="70" t="s">
        <v>33</v>
      </c>
      <c r="B42" s="71">
        <v>3280000</v>
      </c>
      <c r="C42" s="72">
        <v>2508159.25</v>
      </c>
      <c r="D42" s="73" t="s">
        <v>148</v>
      </c>
      <c r="E42" s="72">
        <f>B42-C42</f>
        <v>771840.75</v>
      </c>
    </row>
    <row r="43" spans="1:5" ht="23.25">
      <c r="A43" s="70" t="s">
        <v>151</v>
      </c>
      <c r="B43" s="71">
        <v>662000</v>
      </c>
      <c r="C43" s="72">
        <v>531102.4</v>
      </c>
      <c r="D43" s="73" t="s">
        <v>148</v>
      </c>
      <c r="E43" s="72">
        <f>B43-C43</f>
        <v>130897.59999999998</v>
      </c>
    </row>
    <row r="44" spans="1:5" ht="23.25">
      <c r="A44" s="70" t="s">
        <v>35</v>
      </c>
      <c r="B44" s="71">
        <v>550000</v>
      </c>
      <c r="C44" s="72">
        <v>476836.8</v>
      </c>
      <c r="D44" s="73" t="s">
        <v>148</v>
      </c>
      <c r="E44" s="72">
        <f>B44-C44</f>
        <v>73163.20000000001</v>
      </c>
    </row>
    <row r="45" spans="1:5" ht="23.25">
      <c r="A45" s="70" t="s">
        <v>36</v>
      </c>
      <c r="B45" s="71">
        <v>0</v>
      </c>
      <c r="C45" s="74">
        <v>0</v>
      </c>
      <c r="D45" s="73" t="s">
        <v>148</v>
      </c>
      <c r="E45" s="74">
        <f aca="true" t="shared" si="2" ref="E45:E50">B45-C45</f>
        <v>0</v>
      </c>
    </row>
    <row r="46" spans="1:5" ht="23.25">
      <c r="A46" s="70" t="s">
        <v>37</v>
      </c>
      <c r="B46" s="71">
        <v>70000</v>
      </c>
      <c r="C46" s="72">
        <v>63300</v>
      </c>
      <c r="D46" s="73" t="s">
        <v>148</v>
      </c>
      <c r="E46" s="72">
        <f t="shared" si="2"/>
        <v>6700</v>
      </c>
    </row>
    <row r="47" spans="1:5" ht="23.25">
      <c r="A47" s="70" t="s">
        <v>38</v>
      </c>
      <c r="B47" s="71">
        <v>0</v>
      </c>
      <c r="C47" s="74">
        <v>0</v>
      </c>
      <c r="D47" s="73" t="s">
        <v>148</v>
      </c>
      <c r="E47" s="74">
        <f t="shared" si="2"/>
        <v>0</v>
      </c>
    </row>
    <row r="48" spans="1:5" ht="23.25">
      <c r="A48" s="70" t="s">
        <v>39</v>
      </c>
      <c r="B48" s="71">
        <v>38629210</v>
      </c>
      <c r="C48" s="72">
        <v>21215472.92</v>
      </c>
      <c r="D48" s="73" t="s">
        <v>148</v>
      </c>
      <c r="E48" s="72">
        <f t="shared" si="2"/>
        <v>17413737.08</v>
      </c>
    </row>
    <row r="49" spans="1:5" ht="23.25">
      <c r="A49" s="70" t="s">
        <v>11</v>
      </c>
      <c r="B49" s="76">
        <v>10870000</v>
      </c>
      <c r="C49" s="72">
        <v>10354556</v>
      </c>
      <c r="D49" s="73" t="s">
        <v>148</v>
      </c>
      <c r="E49" s="72">
        <f t="shared" si="2"/>
        <v>515444</v>
      </c>
    </row>
    <row r="50" spans="1:5" ht="24" thickBot="1">
      <c r="A50" s="77" t="s">
        <v>152</v>
      </c>
      <c r="B50" s="78">
        <f>SUM(B42:B49)</f>
        <v>54061210</v>
      </c>
      <c r="C50" s="79">
        <f>SUM(C42:C49)</f>
        <v>35149427.370000005</v>
      </c>
      <c r="D50" s="193" t="s">
        <v>258</v>
      </c>
      <c r="E50" s="80">
        <f t="shared" si="2"/>
        <v>18911782.629999995</v>
      </c>
    </row>
    <row r="51" spans="1:5" ht="23.25">
      <c r="A51" s="81"/>
      <c r="B51" s="81"/>
      <c r="C51" s="81"/>
      <c r="D51" s="81"/>
      <c r="E51" s="93"/>
    </row>
    <row r="52" spans="1:5" ht="23.25">
      <c r="A52" s="64" t="s">
        <v>78</v>
      </c>
      <c r="B52" s="64" t="s">
        <v>27</v>
      </c>
      <c r="C52" s="64" t="s">
        <v>153</v>
      </c>
      <c r="D52" s="64" t="s">
        <v>146</v>
      </c>
      <c r="E52" s="64" t="s">
        <v>147</v>
      </c>
    </row>
    <row r="53" spans="1:5" ht="23.25">
      <c r="A53" s="65"/>
      <c r="B53" s="66"/>
      <c r="C53" s="66"/>
      <c r="D53" s="66" t="s">
        <v>148</v>
      </c>
      <c r="E53" s="66" t="s">
        <v>149</v>
      </c>
    </row>
    <row r="54" spans="1:5" ht="23.25">
      <c r="A54" s="67" t="s">
        <v>154</v>
      </c>
      <c r="B54" s="71"/>
      <c r="C54" s="82"/>
      <c r="D54" s="71"/>
      <c r="E54" s="82"/>
    </row>
    <row r="55" spans="1:5" ht="23.25">
      <c r="A55" s="70" t="s">
        <v>42</v>
      </c>
      <c r="B55" s="53">
        <v>2482000</v>
      </c>
      <c r="C55" s="53">
        <v>687224</v>
      </c>
      <c r="D55" s="75"/>
      <c r="E55" s="72">
        <f aca="true" t="shared" si="3" ref="E55:E65">B55-C55</f>
        <v>1794776</v>
      </c>
    </row>
    <row r="56" spans="1:5" ht="23.25">
      <c r="A56" s="70" t="s">
        <v>143</v>
      </c>
      <c r="B56" s="53"/>
      <c r="C56" s="53">
        <v>5469317</v>
      </c>
      <c r="D56" s="75"/>
      <c r="E56" s="72"/>
    </row>
    <row r="57" spans="1:5" ht="23.25">
      <c r="A57" s="70" t="s">
        <v>142</v>
      </c>
      <c r="B57" s="53"/>
      <c r="C57" s="53">
        <v>2451690</v>
      </c>
      <c r="D57" s="75"/>
      <c r="E57" s="72"/>
    </row>
    <row r="58" spans="1:5" ht="23.25">
      <c r="A58" s="70" t="s">
        <v>7</v>
      </c>
      <c r="B58" s="54">
        <v>3724490</v>
      </c>
      <c r="C58" s="54">
        <v>574428.25</v>
      </c>
      <c r="D58" s="75"/>
      <c r="E58" s="72">
        <f t="shared" si="3"/>
        <v>3150061.75</v>
      </c>
    </row>
    <row r="59" spans="1:5" ht="23.25">
      <c r="A59" s="70" t="s">
        <v>8</v>
      </c>
      <c r="B59" s="54">
        <v>6095400</v>
      </c>
      <c r="C59" s="54">
        <v>3012513.49</v>
      </c>
      <c r="D59" s="75"/>
      <c r="E59" s="72">
        <f t="shared" si="3"/>
        <v>3082886.51</v>
      </c>
    </row>
    <row r="60" spans="1:5" ht="23.25">
      <c r="A60" s="70" t="s">
        <v>9</v>
      </c>
      <c r="B60" s="54">
        <v>4491840</v>
      </c>
      <c r="C60" s="54">
        <v>1359634.2</v>
      </c>
      <c r="D60" s="75"/>
      <c r="E60" s="72">
        <f t="shared" si="3"/>
        <v>3132205.8</v>
      </c>
    </row>
    <row r="61" spans="1:5" ht="23.25">
      <c r="A61" s="70" t="s">
        <v>10</v>
      </c>
      <c r="B61" s="54">
        <v>510000</v>
      </c>
      <c r="C61" s="54">
        <v>235119.1</v>
      </c>
      <c r="D61" s="75"/>
      <c r="E61" s="72">
        <f t="shared" si="3"/>
        <v>274880.9</v>
      </c>
    </row>
    <row r="62" spans="1:5" ht="23.25">
      <c r="A62" s="70" t="s">
        <v>12</v>
      </c>
      <c r="B62" s="54">
        <v>1886300</v>
      </c>
      <c r="C62" s="54">
        <v>1380611</v>
      </c>
      <c r="D62" s="75"/>
      <c r="E62" s="72">
        <f t="shared" si="3"/>
        <v>505689</v>
      </c>
    </row>
    <row r="63" spans="1:5" ht="23.25">
      <c r="A63" s="70" t="s">
        <v>13</v>
      </c>
      <c r="B63" s="55">
        <v>10173800</v>
      </c>
      <c r="C63" s="54">
        <v>0</v>
      </c>
      <c r="D63" s="75"/>
      <c r="E63" s="55">
        <f t="shared" si="3"/>
        <v>10173800</v>
      </c>
    </row>
    <row r="64" spans="1:5" ht="23.25">
      <c r="A64" s="70" t="s">
        <v>11</v>
      </c>
      <c r="B64" s="54">
        <v>8503300</v>
      </c>
      <c r="C64" s="55">
        <v>1912843.2</v>
      </c>
      <c r="D64" s="75"/>
      <c r="E64" s="72">
        <f t="shared" si="3"/>
        <v>6590456.8</v>
      </c>
    </row>
    <row r="65" spans="1:5" ht="23.25">
      <c r="A65" s="70" t="s">
        <v>155</v>
      </c>
      <c r="B65" s="54">
        <v>0</v>
      </c>
      <c r="C65" s="72">
        <v>0</v>
      </c>
      <c r="D65" s="73"/>
      <c r="E65" s="72">
        <f t="shared" si="3"/>
        <v>0</v>
      </c>
    </row>
    <row r="66" spans="1:5" ht="23.25">
      <c r="A66" s="83" t="s">
        <v>18</v>
      </c>
      <c r="B66" s="84">
        <f>SUM(B55:B65)</f>
        <v>37867130</v>
      </c>
      <c r="C66" s="84">
        <f>SUM(C55:C65)</f>
        <v>17083380.24</v>
      </c>
      <c r="D66" s="192"/>
      <c r="E66" s="84">
        <f>SUM(E55:E65)</f>
        <v>28704756.76</v>
      </c>
    </row>
    <row r="67" spans="1:5" ht="23.25">
      <c r="A67" s="85"/>
      <c r="B67" s="86"/>
      <c r="C67" s="87"/>
      <c r="D67" s="88"/>
      <c r="E67" s="86"/>
    </row>
    <row r="68" spans="1:5" ht="23.25">
      <c r="A68" s="271" t="s">
        <v>156</v>
      </c>
      <c r="B68" s="271"/>
      <c r="C68" s="87">
        <f>C50-C66</f>
        <v>18066047.130000006</v>
      </c>
      <c r="D68" s="81"/>
      <c r="E68" s="81"/>
    </row>
    <row r="69" spans="1:5" ht="23.25">
      <c r="A69" s="63" t="s">
        <v>32</v>
      </c>
      <c r="B69" s="89" t="s">
        <v>41</v>
      </c>
      <c r="C69" s="90"/>
      <c r="D69" s="68"/>
      <c r="E69" s="68"/>
    </row>
    <row r="70" spans="1:5" ht="23.25">
      <c r="A70" s="272" t="s">
        <v>157</v>
      </c>
      <c r="B70" s="272"/>
      <c r="C70" s="91"/>
      <c r="D70" s="68"/>
      <c r="E70" s="68"/>
    </row>
  </sheetData>
  <sheetProtection/>
  <mergeCells count="10">
    <mergeCell ref="A68:B68"/>
    <mergeCell ref="A70:B70"/>
    <mergeCell ref="A38:E38"/>
    <mergeCell ref="A1:E1"/>
    <mergeCell ref="A2:E2"/>
    <mergeCell ref="A3:E3"/>
    <mergeCell ref="A33:B33"/>
    <mergeCell ref="A35:B35"/>
    <mergeCell ref="A37:E37"/>
    <mergeCell ref="A36:E36"/>
  </mergeCells>
  <printOptions/>
  <pageMargins left="0.58" right="0.4" top="0.34" bottom="0.52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2014-04-24T03:55:00Z</cp:lastPrinted>
  <dcterms:created xsi:type="dcterms:W3CDTF">2004-06-11T15:17:09Z</dcterms:created>
  <dcterms:modified xsi:type="dcterms:W3CDTF">2014-04-24T03:58:40Z</dcterms:modified>
  <cp:category/>
  <cp:version/>
  <cp:contentType/>
  <cp:contentStatus/>
</cp:coreProperties>
</file>